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dodan\Desktop\za slanje\"/>
    </mc:Choice>
  </mc:AlternateContent>
  <bookViews>
    <workbookView xWindow="0" yWindow="0" windowWidth="28800" windowHeight="12300" firstSheet="2" activeTab="6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definedNames>
    <definedName name="_xlnm.Print_Area" localSheetId="1">' Račun prihoda i rashoda'!$B$1:$I$113</definedName>
    <definedName name="_xlnm.Print_Area" localSheetId="0">SAŽETAK!$B$1:$L$27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7" l="1"/>
  <c r="I49" i="7"/>
  <c r="H13" i="7"/>
  <c r="I13" i="7" s="1"/>
  <c r="H74" i="7"/>
  <c r="I74" i="7" s="1"/>
  <c r="H71" i="7"/>
  <c r="H70" i="7" s="1"/>
  <c r="H53" i="7"/>
  <c r="I53" i="7" s="1"/>
  <c r="H57" i="7"/>
  <c r="I57" i="7" s="1"/>
  <c r="H65" i="7"/>
  <c r="I65" i="7" s="1"/>
  <c r="H49" i="7"/>
  <c r="H45" i="7"/>
  <c r="I45" i="7" s="1"/>
  <c r="H19" i="7"/>
  <c r="I19" i="7" s="1"/>
  <c r="I71" i="7" l="1"/>
  <c r="H73" i="7"/>
  <c r="I73" i="7" s="1"/>
  <c r="G12" i="7"/>
  <c r="G11" i="7" s="1"/>
  <c r="G10" i="7" s="1"/>
  <c r="G9" i="7" s="1"/>
  <c r="G8" i="7" s="1"/>
  <c r="H12" i="7"/>
  <c r="F12" i="7"/>
  <c r="F11" i="7" s="1"/>
  <c r="F10" i="7" s="1"/>
  <c r="F9" i="7" s="1"/>
  <c r="F8" i="7" s="1"/>
  <c r="G6" i="7"/>
  <c r="H6" i="7"/>
  <c r="F6" i="7"/>
  <c r="H19" i="1"/>
  <c r="I19" i="1"/>
  <c r="J19" i="1"/>
  <c r="G19" i="1"/>
  <c r="H7" i="6"/>
  <c r="I7" i="6"/>
  <c r="J7" i="6"/>
  <c r="G7" i="6"/>
  <c r="H10" i="6"/>
  <c r="H9" i="6" s="1"/>
  <c r="J10" i="6"/>
  <c r="J9" i="6" s="1"/>
  <c r="H11" i="6"/>
  <c r="I11" i="6"/>
  <c r="I10" i="6" s="1"/>
  <c r="I9" i="6" s="1"/>
  <c r="J11" i="6"/>
  <c r="G9" i="6"/>
  <c r="G10" i="6"/>
  <c r="G11" i="6"/>
  <c r="H13" i="6"/>
  <c r="H14" i="6"/>
  <c r="I14" i="6"/>
  <c r="I13" i="6" s="1"/>
  <c r="J14" i="6"/>
  <c r="J13" i="6" s="1"/>
  <c r="G13" i="6"/>
  <c r="G14" i="6"/>
  <c r="H15" i="6"/>
  <c r="I15" i="6"/>
  <c r="J15" i="6"/>
  <c r="G15" i="6"/>
  <c r="H8" i="8"/>
  <c r="H7" i="8"/>
  <c r="H6" i="8"/>
  <c r="G8" i="8"/>
  <c r="G7" i="8"/>
  <c r="G6" i="8"/>
  <c r="D7" i="8"/>
  <c r="D6" i="8" s="1"/>
  <c r="E7" i="8"/>
  <c r="E6" i="8" s="1"/>
  <c r="F7" i="8"/>
  <c r="F6" i="8" s="1"/>
  <c r="C6" i="8"/>
  <c r="C7" i="8"/>
  <c r="D4" i="8"/>
  <c r="E4" i="8"/>
  <c r="F4" i="8"/>
  <c r="C4" i="8"/>
  <c r="H19" i="5"/>
  <c r="G19" i="5"/>
  <c r="H18" i="5"/>
  <c r="H17" i="5"/>
  <c r="G17" i="5"/>
  <c r="H16" i="5"/>
  <c r="G16" i="5"/>
  <c r="H15" i="5"/>
  <c r="G15" i="5"/>
  <c r="H14" i="5"/>
  <c r="G14" i="5"/>
  <c r="H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D18" i="5"/>
  <c r="E18" i="5"/>
  <c r="F18" i="5"/>
  <c r="C18" i="5"/>
  <c r="G18" i="5" s="1"/>
  <c r="D16" i="5"/>
  <c r="E16" i="5"/>
  <c r="F16" i="5"/>
  <c r="C16" i="5"/>
  <c r="D14" i="5"/>
  <c r="E14" i="5"/>
  <c r="F14" i="5"/>
  <c r="C14" i="5"/>
  <c r="D13" i="5"/>
  <c r="D11" i="5"/>
  <c r="E11" i="5"/>
  <c r="F11" i="5"/>
  <c r="C11" i="5"/>
  <c r="D9" i="5"/>
  <c r="E9" i="5"/>
  <c r="F9" i="5"/>
  <c r="C9" i="5"/>
  <c r="D7" i="5"/>
  <c r="D6" i="5" s="1"/>
  <c r="E7" i="5"/>
  <c r="E6" i="5" s="1"/>
  <c r="F7" i="5"/>
  <c r="F6" i="5" s="1"/>
  <c r="C7" i="5"/>
  <c r="C6" i="5" s="1"/>
  <c r="D4" i="5"/>
  <c r="E4" i="5"/>
  <c r="F4" i="5"/>
  <c r="C4" i="5"/>
  <c r="G52" i="3"/>
  <c r="K52" i="3" s="1"/>
  <c r="J52" i="3"/>
  <c r="L105" i="3"/>
  <c r="L84" i="3"/>
  <c r="K113" i="3"/>
  <c r="K109" i="3"/>
  <c r="K107" i="3"/>
  <c r="K104" i="3"/>
  <c r="K102" i="3"/>
  <c r="K100" i="3"/>
  <c r="K99" i="3"/>
  <c r="K98" i="3"/>
  <c r="K97" i="3"/>
  <c r="K95" i="3"/>
  <c r="K92" i="3"/>
  <c r="K83" i="3"/>
  <c r="K80" i="3"/>
  <c r="K79" i="3"/>
  <c r="K78" i="3"/>
  <c r="K75" i="3"/>
  <c r="K74" i="3"/>
  <c r="K73" i="3"/>
  <c r="K72" i="3"/>
  <c r="K71" i="3"/>
  <c r="K70" i="3"/>
  <c r="K69" i="3"/>
  <c r="K67" i="3"/>
  <c r="K66" i="3"/>
  <c r="K65" i="3"/>
  <c r="K64" i="3"/>
  <c r="K63" i="3"/>
  <c r="K62" i="3"/>
  <c r="K61" i="3"/>
  <c r="K60" i="3"/>
  <c r="K59" i="3"/>
  <c r="K56" i="3"/>
  <c r="K55" i="3"/>
  <c r="K54" i="3"/>
  <c r="K53" i="3"/>
  <c r="K50" i="3"/>
  <c r="K49" i="3"/>
  <c r="K48" i="3"/>
  <c r="K45" i="3"/>
  <c r="K43" i="3"/>
  <c r="K41" i="3"/>
  <c r="K40" i="3"/>
  <c r="K39" i="3"/>
  <c r="J106" i="3"/>
  <c r="K106" i="3" s="1"/>
  <c r="G106" i="3"/>
  <c r="J112" i="3"/>
  <c r="K112" i="3" s="1"/>
  <c r="G112" i="3"/>
  <c r="J110" i="3"/>
  <c r="J108" i="3"/>
  <c r="J105" i="3" s="1"/>
  <c r="G108" i="3"/>
  <c r="G110" i="3"/>
  <c r="J103" i="3"/>
  <c r="K103" i="3" s="1"/>
  <c r="G103" i="3"/>
  <c r="J101" i="3"/>
  <c r="G101" i="3"/>
  <c r="K101" i="3" s="1"/>
  <c r="J96" i="3"/>
  <c r="K96" i="3" s="1"/>
  <c r="G96" i="3"/>
  <c r="J94" i="3"/>
  <c r="K94" i="3" s="1"/>
  <c r="G94" i="3"/>
  <c r="J91" i="3"/>
  <c r="J90" i="3" s="1"/>
  <c r="L90" i="3" s="1"/>
  <c r="G91" i="3"/>
  <c r="G90" i="3" s="1"/>
  <c r="H89" i="3"/>
  <c r="I89" i="3"/>
  <c r="H36" i="3"/>
  <c r="I36" i="3"/>
  <c r="J85" i="3"/>
  <c r="J84" i="3" s="1"/>
  <c r="G85" i="3"/>
  <c r="G84" i="3" s="1"/>
  <c r="J82" i="3"/>
  <c r="J81" i="3" s="1"/>
  <c r="K81" i="3" s="1"/>
  <c r="G82" i="3"/>
  <c r="G81" i="3" s="1"/>
  <c r="J77" i="3"/>
  <c r="J76" i="3" s="1"/>
  <c r="L76" i="3" s="1"/>
  <c r="G77" i="3"/>
  <c r="G76" i="3" s="1"/>
  <c r="K76" i="3" s="1"/>
  <c r="J68" i="3"/>
  <c r="K68" i="3" s="1"/>
  <c r="G68" i="3"/>
  <c r="J58" i="3"/>
  <c r="G58" i="3"/>
  <c r="K58" i="3" s="1"/>
  <c r="J47" i="3"/>
  <c r="K47" i="3" s="1"/>
  <c r="G47" i="3"/>
  <c r="J44" i="3"/>
  <c r="G44" i="3"/>
  <c r="K44" i="3" s="1"/>
  <c r="J42" i="3"/>
  <c r="K42" i="3" s="1"/>
  <c r="G42" i="3"/>
  <c r="J38" i="3"/>
  <c r="G38" i="3"/>
  <c r="H11" i="7" l="1"/>
  <c r="I12" i="7"/>
  <c r="J37" i="3"/>
  <c r="K38" i="3"/>
  <c r="K77" i="3"/>
  <c r="K90" i="3"/>
  <c r="G37" i="3"/>
  <c r="K82" i="3"/>
  <c r="K91" i="3"/>
  <c r="K108" i="3"/>
  <c r="E13" i="5"/>
  <c r="C13" i="5"/>
  <c r="G13" i="5" s="1"/>
  <c r="F13" i="5"/>
  <c r="H35" i="3"/>
  <c r="I35" i="3"/>
  <c r="J36" i="3"/>
  <c r="G36" i="3"/>
  <c r="G93" i="3"/>
  <c r="G105" i="3"/>
  <c r="J93" i="3"/>
  <c r="J89" i="3"/>
  <c r="J46" i="3"/>
  <c r="G46" i="3"/>
  <c r="H10" i="7" l="1"/>
  <c r="I11" i="7"/>
  <c r="G89" i="3"/>
  <c r="K105" i="3"/>
  <c r="L89" i="3"/>
  <c r="K89" i="3"/>
  <c r="L93" i="3"/>
  <c r="K93" i="3"/>
  <c r="L37" i="3"/>
  <c r="K37" i="3"/>
  <c r="G35" i="3"/>
  <c r="L36" i="3"/>
  <c r="K36" i="3"/>
  <c r="L46" i="3"/>
  <c r="K46" i="3"/>
  <c r="J35" i="3"/>
  <c r="H9" i="7" l="1"/>
  <c r="I10" i="7"/>
  <c r="K35" i="3"/>
  <c r="L35" i="3"/>
  <c r="H8" i="7" l="1"/>
  <c r="I8" i="7" s="1"/>
  <c r="I9" i="7"/>
  <c r="J13" i="3"/>
  <c r="J12" i="3" s="1"/>
  <c r="L12" i="3" s="1"/>
  <c r="G13" i="3"/>
  <c r="K31" i="3"/>
  <c r="K29" i="3"/>
  <c r="K25" i="3"/>
  <c r="K22" i="3"/>
  <c r="K19" i="3"/>
  <c r="K18" i="3"/>
  <c r="K17" i="3"/>
  <c r="K14" i="3"/>
  <c r="K13" i="3"/>
  <c r="J30" i="3"/>
  <c r="G30" i="3"/>
  <c r="J28" i="3"/>
  <c r="G28" i="3"/>
  <c r="J24" i="3"/>
  <c r="J23" i="3" s="1"/>
  <c r="L23" i="3" s="1"/>
  <c r="G24" i="3"/>
  <c r="G23" i="3" s="1"/>
  <c r="J21" i="3"/>
  <c r="J20" i="3" s="1"/>
  <c r="L20" i="3" s="1"/>
  <c r="G21" i="3"/>
  <c r="G20" i="3" s="1"/>
  <c r="J16" i="3"/>
  <c r="J15" i="3" s="1"/>
  <c r="G16" i="3"/>
  <c r="G15" i="3" s="1"/>
  <c r="G12" i="3"/>
  <c r="J8" i="3"/>
  <c r="J33" i="3" s="1"/>
  <c r="I8" i="3"/>
  <c r="I33" i="3" s="1"/>
  <c r="H8" i="3"/>
  <c r="H33" i="3" s="1"/>
  <c r="G8" i="3"/>
  <c r="G33" i="3" s="1"/>
  <c r="H26" i="1"/>
  <c r="I26" i="1"/>
  <c r="J26" i="1"/>
  <c r="G26" i="1"/>
  <c r="K26" i="1" s="1"/>
  <c r="K25" i="1"/>
  <c r="K24" i="1"/>
  <c r="H23" i="1"/>
  <c r="I23" i="1"/>
  <c r="J23" i="1"/>
  <c r="G23" i="1"/>
  <c r="J15" i="1"/>
  <c r="H15" i="1"/>
  <c r="I15" i="1"/>
  <c r="G15" i="1"/>
  <c r="K15" i="1" s="1"/>
  <c r="H12" i="1"/>
  <c r="I12" i="1"/>
  <c r="L12" i="1" s="1"/>
  <c r="J12" i="1"/>
  <c r="G12" i="1"/>
  <c r="K12" i="1" s="1"/>
  <c r="L10" i="1"/>
  <c r="L25" i="1"/>
  <c r="L24" i="1"/>
  <c r="L14" i="1"/>
  <c r="L13" i="1"/>
  <c r="L11" i="1"/>
  <c r="K14" i="1"/>
  <c r="K13" i="1"/>
  <c r="K11" i="1"/>
  <c r="K10" i="1"/>
  <c r="L26" i="1" l="1"/>
  <c r="L15" i="3"/>
  <c r="K15" i="3"/>
  <c r="K23" i="3"/>
  <c r="K30" i="3"/>
  <c r="J27" i="3"/>
  <c r="K28" i="3"/>
  <c r="K21" i="3"/>
  <c r="K20" i="3"/>
  <c r="K12" i="3"/>
  <c r="G27" i="3"/>
  <c r="K24" i="3"/>
  <c r="K16" i="3"/>
  <c r="H11" i="3"/>
  <c r="J11" i="3"/>
  <c r="G11" i="3"/>
  <c r="L15" i="1"/>
  <c r="J16" i="1"/>
  <c r="J27" i="1" s="1"/>
  <c r="I16" i="1"/>
  <c r="I27" i="1" s="1"/>
  <c r="H16" i="1"/>
  <c r="H27" i="1" s="1"/>
  <c r="G16" i="1"/>
  <c r="G27" i="1" s="1"/>
  <c r="L16" i="1" l="1"/>
  <c r="H10" i="3"/>
  <c r="J26" i="3"/>
  <c r="L27" i="3"/>
  <c r="L11" i="3"/>
  <c r="G26" i="3"/>
  <c r="K27" i="3"/>
  <c r="K11" i="3"/>
  <c r="K16" i="1"/>
  <c r="G10" i="3" l="1"/>
  <c r="L26" i="3"/>
  <c r="J10" i="3"/>
  <c r="L10" i="3" s="1"/>
  <c r="K26" i="3"/>
  <c r="K10" i="3" l="1"/>
</calcChain>
</file>

<file path=xl/sharedStrings.xml><?xml version="1.0" encoding="utf-8"?>
<sst xmlns="http://schemas.openxmlformats.org/spreadsheetml/2006/main" count="301" uniqueCount="179">
  <si>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</si>
  <si>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</si>
  <si>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</si>
  <si>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</si>
  <si>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</si>
  <si>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</si>
  <si>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</si>
  <si>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</si>
  <si>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</si>
  <si>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04 Ekonomski poslovi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</si>
  <si>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</si>
  <si>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</si>
  <si>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</si>
  <si>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</si>
  <si>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</si>
  <si>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</si>
  <si>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</si>
  <si>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</si>
  <si>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…</t>
  </si>
  <si>
    <t>PRIJENOS SREDSTAVA IZ PRETHODNE GODINE</t>
  </si>
  <si>
    <t>1 Opći prihodi i primici</t>
  </si>
  <si>
    <t>11 Opći prihodi i primici</t>
  </si>
  <si>
    <t>12 Sredstva učešća za pomoći</t>
  </si>
  <si>
    <t>….</t>
  </si>
  <si>
    <t>2 Doprinosi</t>
  </si>
  <si>
    <t>21 Doprinosi za mirovinsko osiguranje</t>
  </si>
  <si>
    <t>3 Vlastiti prihodi</t>
  </si>
  <si>
    <t>31 Vlastiti prihodi</t>
  </si>
  <si>
    <t>Prihodi od prodaje nefinancijske imovine</t>
  </si>
  <si>
    <t>Prihodi od prodaje proizvedene dugotrajne imovine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</si>
  <si>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</si>
  <si>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</si>
  <si>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</si>
  <si>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</si>
  <si>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</si>
  <si>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</si>
  <si>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</si>
  <si>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Plaće (Bruto)</t>
  </si>
  <si>
    <t>Plaće za redovan rad</t>
  </si>
  <si>
    <t>Naknade troškova zaposlenima</t>
  </si>
  <si>
    <t>Službena putovanja</t>
  </si>
  <si>
    <t>Zemljište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</si>
  <si>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</si>
  <si>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</si>
  <si>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</si>
  <si>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</si>
  <si>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</si>
  <si>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</si>
  <si>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</si>
  <si>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</si>
  <si>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</si>
  <si>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</si>
  <si>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</si>
  <si>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5=4/3*100</t>
  </si>
  <si>
    <t>UKUPNO PRIMICI</t>
  </si>
  <si>
    <t xml:space="preserve">UKUPNO IZDACI </t>
  </si>
  <si>
    <t xml:space="preserve">UKUPNO PRIHODI </t>
  </si>
  <si>
    <t>UKUPNO RASHODI</t>
  </si>
  <si>
    <t>UKUPNO PRIHODI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</si>
  <si>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</si>
  <si>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</si>
  <si>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</si>
  <si>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</si>
  <si>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</si>
  <si>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</si>
  <si>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</si>
  <si>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</si>
  <si>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</si>
  <si>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</si>
  <si>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</si>
  <si>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IZVORNI PLAN ILI REBALANS N.*</t>
  </si>
  <si>
    <t>TEKUĆI PLAN N.*</t>
  </si>
  <si>
    <t xml:space="preserve">OSTVARENJE/IZVRŠENJE 
N. </t>
  </si>
  <si>
    <t>Napomena:  Iznosi u stupcu "OSTVARENJE/IZVRŠENJE N-1." preračunavaju se iz kuna u eure prema fiksnom tečaju konverzije (1 EUR=7,53450 kuna) i po pravilima za preračunavanje i zaokruživanje.</t>
  </si>
  <si>
    <t>Napomena : Iznosi u stupcima "OSTVARENJE/IZVRŠENJE N-1." i "OSTVARENJE/IZVRŠENJE N." iskazuju se na dvije decimale.</t>
  </si>
  <si>
    <t xml:space="preserve">OSTVARENJE/IZVRŠENJE 
N-1. </t>
  </si>
  <si>
    <t xml:space="preserve">Napomena : "N" označava razdoblje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</si>
  <si>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</si>
  <si>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</si>
  <si>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IZVRŠENJE FINANCIJSKOG PLANA PRORAČUNSKOG KORISNIKA DRŽAVNOG PRORAČUNA
ZA 2023. GODINU</t>
  </si>
  <si>
    <t>OSTVARENJE/IZVRŠENJE 
2022.</t>
  </si>
  <si>
    <t>REBALANS 2023.</t>
  </si>
  <si>
    <t>TEKUĆI PLAN 2023.*</t>
  </si>
  <si>
    <t>OSTVARENJE/IZVRŠENJE 
2023.</t>
  </si>
  <si>
    <t>Pomoći od međunarodnih organizacija te institucija</t>
  </si>
  <si>
    <t>Tekuće pomoći od institucija i tijela  EU</t>
  </si>
  <si>
    <t>Prihodi od imovine</t>
  </si>
  <si>
    <t>Prihodi od financijske imovine</t>
  </si>
  <si>
    <t>Kamate na oročena sredstva i depozite po viđenju</t>
  </si>
  <si>
    <t>Prihodi od zateznih kamata</t>
  </si>
  <si>
    <t xml:space="preserve">Prihodi od pozitivnih tečajnih razlika i razlika </t>
  </si>
  <si>
    <t>Pihodi od upravnih i administrativnih pristojbi, pristojbi po posebnim propisima i naknada</t>
  </si>
  <si>
    <t>Prihodi po posebnim propisima</t>
  </si>
  <si>
    <t xml:space="preserve">Ostali nespomenuti prihodi </t>
  </si>
  <si>
    <t>Prihodi od prodaje postrojenja i opreme</t>
  </si>
  <si>
    <t>Uredska oprema i namještaj</t>
  </si>
  <si>
    <t>Prihodi od prodaje prijevoznih sredstava</t>
  </si>
  <si>
    <t>Prijevozna sredstva u cestovnom prometu</t>
  </si>
  <si>
    <t>Kazne, upravne mjere i ostali prihodi</t>
  </si>
  <si>
    <t>Ostali prihodi</t>
  </si>
  <si>
    <t xml:space="preserve">Ostali prihodi </t>
  </si>
  <si>
    <t>Plaće u naravi</t>
  </si>
  <si>
    <t>Plaće za prekovremeni rad</t>
  </si>
  <si>
    <t>Ostali rashodi za zaposlene</t>
  </si>
  <si>
    <t>Doprinosi na plaće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</si>
  <si>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</si>
  <si>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</si>
  <si>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</si>
  <si>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</si>
  <si>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</si>
  <si>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</si>
  <si>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Energija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</si>
  <si>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</si>
  <si>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</si>
  <si>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</si>
  <si>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</si>
  <si>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</si>
  <si>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</si>
  <si>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</si>
  <si>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</si>
  <si>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</si>
  <si>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</si>
  <si>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</si>
  <si>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Rashodi za usluge</t>
  </si>
  <si>
    <t>Ostali nespomenuti rashodi poslovanja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</si>
  <si>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</si>
  <si>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</si>
  <si>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</si>
  <si>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</si>
  <si>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</si>
  <si>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</si>
  <si>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</si>
  <si>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</si>
  <si>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</si>
  <si>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</si>
  <si>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>Naknade građanima i kućanstvima na temelju osiguranja i druge naknade</t>
  </si>
  <si>
    <t>Ostale naknade građanima i kućanstvima iz proračuna</t>
  </si>
  <si>
    <t>Naknade građanima i kućanstvima u novcu</t>
  </si>
  <si>
    <t>Ostali rashodi</t>
  </si>
  <si>
    <t>Naknade šteta pravnim i fizičkim osobama</t>
  </si>
  <si>
    <t>Naknade šteta zaposlenicima</t>
  </si>
  <si>
    <t>Ugovorene kazne i ostale naknade šteta</t>
  </si>
  <si>
    <t>Nematerijalna imovina</t>
  </si>
  <si>
    <t>Licence</t>
  </si>
  <si>
    <t>Rashodi za nabavu proizvedene dugotrajne imovine</t>
  </si>
  <si>
    <t>Građevinski objekti</t>
  </si>
  <si>
    <t>Poslovni objekti</t>
  </si>
  <si>
    <t>Postrojenja i oprema</t>
  </si>
  <si>
    <t>Komunikacijska oprema</t>
  </si>
  <si>
    <t>Oprema za održavanje i zaštitu</t>
  </si>
  <si>
    <t>Instrumenti, uređaji i strojevi</t>
  </si>
  <si>
    <t>Prijevozna sredstva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</si>
  <si>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</si>
  <si>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</si>
  <si>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</si>
  <si>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</si>
  <si>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</si>
  <si>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Dodatna ulaganja u ostalu nefinancijsku imovinu</t>
  </si>
  <si>
    <t>Dodatna ulaganja za ostalu nefinancijsku imovinu</t>
  </si>
  <si>
    <t>Ulaganja u računalne programe</t>
  </si>
  <si>
    <t>Naknade za rad predstavničkih i izvršnih tijela, povjerenstava i slično</t>
  </si>
  <si>
    <t>Materijal i dijelovi za tekuće i investicijsko održavanje</t>
  </si>
  <si>
    <t>Kazne penali i naknade štete</t>
  </si>
  <si>
    <t>4 Prihodi za posebne namjene</t>
  </si>
  <si>
    <t>43 Ostali prihodi za posebne namjene</t>
  </si>
  <si>
    <t>5 Pomoći</t>
  </si>
  <si>
    <t>51 Pomoći EU</t>
  </si>
  <si>
    <t>7 Prihodi od prodaje ili zamjene   nefinacijske imovine i naknade s naslova osiguranja</t>
  </si>
  <si>
    <t>71 Prihodi od prodaje ili zamjene nefinancijske imovine i nakande s naslova osiguranja</t>
  </si>
  <si>
    <t>048 Istraživanje i razvoj: Ekonomski poslovi</t>
  </si>
  <si>
    <t>A917001</t>
  </si>
  <si>
    <t>HRVATSKA REGULATORNA AGENCIJA ZA MREŽNE DJELATNOSTI</t>
  </si>
  <si>
    <t>PROMET, PROMETNA INFRASTRUKTURA I KOMUNIKACIJE</t>
  </si>
  <si>
    <t>Razvoj tržišta poštanskih usluga i elektroničkih komunikacija</t>
  </si>
  <si>
    <t>Administracija i upravljanje (iz evidencijskih prihoda)</t>
  </si>
  <si>
    <t>Prihodi za posebne namjene</t>
  </si>
  <si>
    <t>Ostala prava</t>
  </si>
  <si>
    <t>Pomoći EU</t>
  </si>
  <si>
    <t>Prihodi od prodaje ili zamjene nefinancijske imovine i nakande s naslova osiguranja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</si>
</sst>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43" fontId="19" fillId="0" borderId="0" applyFont="0" applyFill="0" applyBorder="0" applyAlignment="0" applyProtection="0"/>
    <xf numFmtId="0" fontId="6" fillId="0" borderId="0"/>
  </cellStyleXfs>
  <cellXfs count="147">
    <xf numFmtId="0" fontId="0" fillId="0" borderId="0" xfId="0"/>
    <xf numFmtId="0" fontId="3" fillId="0" borderId="0" xfId="0" applyNumberFormat="1" applyFont="1" applyFill="1" applyBorder="1" applyAlignment="1" applyProtection="1"/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2" borderId="3" xfId="0" quotePrefix="1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0" fontId="8" fillId="2" borderId="3" xfId="0" quotePrefix="1" applyFont="1" applyFill="1" applyBorder="1" applyAlignment="1">
      <alignment horizontal="left" vertical="center"/>
    </xf>
    <xf numFmtId="3" fontId="5" fillId="0" borderId="3" xfId="0" applyNumberFormat="1" applyFont="1" applyBorder="1" applyAlignment="1">
      <alignment horizontal="right"/>
    </xf>
    <xf numFmtId="0" fontId="8" fillId="3" borderId="1" xfId="0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NumberFormat="1" applyFont="1" applyFill="1" applyBorder="1" applyAlignment="1" applyProtection="1">
      <alignment horizontal="left" vertical="center" wrapText="1" indent="1"/>
    </xf>
    <xf numFmtId="0" fontId="6" fillId="2" borderId="3" xfId="0" quotePrefix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5" fillId="0" borderId="3" xfId="0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 wrapText="1"/>
    </xf>
    <xf numFmtId="3" fontId="5" fillId="2" borderId="3" xfId="0" applyNumberFormat="1" applyFont="1" applyFill="1" applyBorder="1" applyAlignment="1"/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3" fontId="3" fillId="2" borderId="4" xfId="0" applyNumberFormat="1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18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6" fillId="3" borderId="2" xfId="0" applyNumberFormat="1" applyFont="1" applyFill="1" applyBorder="1" applyAlignment="1" applyProtection="1">
      <alignment vertical="center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5" fillId="0" borderId="3" xfId="0" applyNumberFormat="1" applyFont="1" applyBorder="1" applyAlignment="1">
      <alignment horizontal="right"/>
    </xf>
    <xf numFmtId="4" fontId="5" fillId="0" borderId="3" xfId="0" applyNumberFormat="1" applyFont="1" applyFill="1" applyBorder="1" applyAlignment="1">
      <alignment horizontal="right"/>
    </xf>
    <xf numFmtId="4" fontId="5" fillId="3" borderId="3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 applyProtection="1">
      <alignment horizontal="right" wrapText="1"/>
    </xf>
    <xf numFmtId="4" fontId="5" fillId="3" borderId="3" xfId="0" applyNumberFormat="1" applyFont="1" applyFill="1" applyBorder="1" applyAlignment="1" applyProtection="1">
      <alignment horizontal="right" wrapText="1"/>
    </xf>
    <xf numFmtId="4" fontId="4" fillId="3" borderId="3" xfId="0" applyNumberFormat="1" applyFont="1" applyFill="1" applyBorder="1" applyAlignment="1">
      <alignment horizontal="right"/>
    </xf>
    <xf numFmtId="4" fontId="5" fillId="3" borderId="3" xfId="2" applyNumberFormat="1" applyFont="1" applyFill="1" applyBorder="1" applyAlignment="1" applyProtection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" fontId="8" fillId="0" borderId="3" xfId="2" applyNumberFormat="1" applyFont="1" applyFill="1" applyBorder="1" applyAlignment="1" applyProtection="1">
      <alignment vertical="center" wrapText="1"/>
    </xf>
    <xf numFmtId="4" fontId="5" fillId="0" borderId="3" xfId="2" applyNumberFormat="1" applyFont="1" applyBorder="1" applyAlignment="1">
      <alignment horizontal="right"/>
    </xf>
    <xf numFmtId="4" fontId="8" fillId="0" borderId="3" xfId="2" applyNumberFormat="1" applyFont="1" applyFill="1" applyBorder="1" applyAlignment="1" applyProtection="1">
      <alignment vertical="center"/>
    </xf>
    <xf numFmtId="4" fontId="5" fillId="3" borderId="3" xfId="2" quotePrefix="1" applyNumberFormat="1" applyFont="1" applyFill="1" applyBorder="1" applyAlignment="1">
      <alignment horizontal="right" wrapText="1"/>
    </xf>
    <xf numFmtId="164" fontId="5" fillId="0" borderId="3" xfId="2" applyNumberFormat="1" applyFont="1" applyFill="1" applyBorder="1" applyAlignment="1">
      <alignment wrapText="1"/>
    </xf>
    <xf numFmtId="164" fontId="8" fillId="3" borderId="3" xfId="2" applyNumberFormat="1" applyFont="1" applyFill="1" applyBorder="1" applyAlignment="1" applyProtection="1">
      <alignment vertical="center" wrapText="1"/>
    </xf>
    <xf numFmtId="164" fontId="5" fillId="0" borderId="3" xfId="2" applyNumberFormat="1" applyFont="1" applyBorder="1" applyAlignment="1">
      <alignment wrapText="1"/>
    </xf>
    <xf numFmtId="3" fontId="5" fillId="0" borderId="3" xfId="2" applyNumberFormat="1" applyFont="1" applyBorder="1" applyAlignment="1">
      <alignment horizontal="right"/>
    </xf>
    <xf numFmtId="3" fontId="5" fillId="3" borderId="3" xfId="2" quotePrefix="1" applyNumberFormat="1" applyFont="1" applyFill="1" applyBorder="1" applyAlignment="1">
      <alignment horizontal="right" wrapText="1"/>
    </xf>
    <xf numFmtId="165" fontId="5" fillId="0" borderId="3" xfId="2" applyNumberFormat="1" applyFont="1" applyFill="1" applyBorder="1" applyAlignment="1">
      <alignment wrapText="1"/>
    </xf>
    <xf numFmtId="165" fontId="8" fillId="3" borderId="3" xfId="2" applyNumberFormat="1" applyFont="1" applyFill="1" applyBorder="1" applyAlignment="1" applyProtection="1">
      <alignment vertical="center" wrapText="1"/>
    </xf>
    <xf numFmtId="165" fontId="8" fillId="0" borderId="3" xfId="2" applyNumberFormat="1" applyFont="1" applyFill="1" applyBorder="1" applyAlignment="1" applyProtection="1">
      <alignment vertical="center" wrapText="1"/>
    </xf>
    <xf numFmtId="165" fontId="5" fillId="0" borderId="3" xfId="2" applyNumberFormat="1" applyFont="1" applyBorder="1" applyAlignment="1">
      <alignment wrapText="1"/>
    </xf>
    <xf numFmtId="3" fontId="5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20" fillId="2" borderId="3" xfId="0" quotePrefix="1" applyFont="1" applyFill="1" applyBorder="1" applyAlignment="1">
      <alignment horizontal="left" vertical="center"/>
    </xf>
    <xf numFmtId="0" fontId="20" fillId="2" borderId="3" xfId="0" quotePrefix="1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3" fontId="15" fillId="2" borderId="3" xfId="0" applyNumberFormat="1" applyFont="1" applyFill="1" applyBorder="1" applyAlignment="1" applyProtection="1">
      <alignment vertical="center" wrapText="1"/>
    </xf>
    <xf numFmtId="4" fontId="5" fillId="2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/>
    <xf numFmtId="4" fontId="3" fillId="2" borderId="3" xfId="0" applyNumberFormat="1" applyFont="1" applyFill="1" applyBorder="1" applyAlignment="1">
      <alignment horizontal="right"/>
    </xf>
    <xf numFmtId="4" fontId="15" fillId="2" borderId="3" xfId="0" applyNumberFormat="1" applyFont="1" applyFill="1" applyBorder="1" applyAlignment="1" applyProtection="1">
      <alignment vertical="center" wrapText="1"/>
    </xf>
    <xf numFmtId="4" fontId="0" fillId="0" borderId="3" xfId="0" applyNumberFormat="1" applyBorder="1"/>
    <xf numFmtId="2" fontId="1" fillId="0" borderId="3" xfId="0" applyNumberFormat="1" applyFont="1" applyBorder="1"/>
    <xf numFmtId="2" fontId="0" fillId="0" borderId="3" xfId="0" applyNumberFormat="1" applyBorder="1"/>
    <xf numFmtId="3" fontId="5" fillId="2" borderId="3" xfId="0" applyNumberFormat="1" applyFont="1" applyFill="1" applyBorder="1" applyAlignment="1" applyProtection="1">
      <alignment horizontal="right" wrapText="1"/>
    </xf>
    <xf numFmtId="4" fontId="1" fillId="0" borderId="3" xfId="0" applyNumberFormat="1" applyFont="1" applyBorder="1"/>
    <xf numFmtId="1" fontId="0" fillId="0" borderId="0" xfId="0" applyNumberFormat="1"/>
    <xf numFmtId="2" fontId="5" fillId="2" borderId="3" xfId="0" applyNumberFormat="1" applyFont="1" applyFill="1" applyBorder="1" applyAlignment="1">
      <alignment horizontal="right"/>
    </xf>
    <xf numFmtId="0" fontId="21" fillId="0" borderId="3" xfId="0" applyFont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right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 applyFont="1"/>
    <xf numFmtId="4" fontId="5" fillId="2" borderId="4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vertical="center" wrapText="1"/>
    </xf>
    <xf numFmtId="0" fontId="6" fillId="3" borderId="2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vertical="center"/>
    </xf>
    <xf numFmtId="0" fontId="8" fillId="0" borderId="1" xfId="0" quotePrefix="1" applyFont="1" applyFill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5" fillId="3" borderId="3" xfId="0" quotePrefix="1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/>
    </xf>
    <xf numFmtId="0" fontId="8" fillId="3" borderId="1" xfId="0" quotePrefix="1" applyNumberFormat="1" applyFont="1" applyFill="1" applyBorder="1" applyAlignment="1" applyProtection="1">
      <alignment horizontal="left" vertical="center" wrapText="1"/>
    </xf>
    <xf numFmtId="0" fontId="8" fillId="0" borderId="1" xfId="0" quotePrefix="1" applyNumberFormat="1" applyFont="1" applyFill="1" applyBorder="1" applyAlignment="1" applyProtection="1">
      <alignment horizontal="left" vertical="center" wrapText="1"/>
    </xf>
    <xf numFmtId="0" fontId="8" fillId="2" borderId="5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5" fillId="3" borderId="1" xfId="0" quotePrefix="1" applyFont="1" applyFill="1" applyBorder="1" applyAlignment="1">
      <alignment horizontal="left" wrapText="1"/>
    </xf>
    <xf numFmtId="0" fontId="5" fillId="3" borderId="2" xfId="0" quotePrefix="1" applyFont="1" applyFill="1" applyBorder="1" applyAlignment="1">
      <alignment horizontal="left" wrapText="1"/>
    </xf>
    <xf numFmtId="0" fontId="5" fillId="3" borderId="4" xfId="0" quotePrefix="1" applyFont="1" applyFill="1" applyBorder="1" applyAlignment="1">
      <alignment horizontal="left" wrapText="1"/>
    </xf>
    <xf numFmtId="0" fontId="8" fillId="2" borderId="0" xfId="0" applyNumberFormat="1" applyFont="1" applyFill="1" applyBorder="1" applyAlignment="1" applyProtection="1">
      <alignment horizontal="left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 indent="5"/>
    </xf>
    <xf numFmtId="0" fontId="5" fillId="2" borderId="1" xfId="0" applyFont="1" applyFill="1" applyBorder="1" applyAlignment="1">
      <alignment horizontal="left" vertical="center" wrapText="1" indent="5"/>
    </xf>
    <xf numFmtId="0" fontId="5" fillId="2" borderId="2" xfId="0" applyFont="1" applyFill="1" applyBorder="1" applyAlignment="1">
      <alignment horizontal="left" vertical="center" wrapText="1" indent="5"/>
    </xf>
    <xf numFmtId="0" fontId="5" fillId="2" borderId="4" xfId="0" applyFont="1" applyFill="1" applyBorder="1" applyAlignment="1">
      <alignment horizontal="left" vertical="center" wrapText="1" indent="5"/>
    </xf>
    <xf numFmtId="0" fontId="3" fillId="2" borderId="1" xfId="0" applyFont="1" applyFill="1" applyBorder="1" applyAlignment="1">
      <alignment horizontal="left" vertical="center" wrapText="1" indent="5"/>
    </xf>
    <xf numFmtId="0" fontId="3" fillId="2" borderId="2" xfId="0" applyFont="1" applyFill="1" applyBorder="1" applyAlignment="1">
      <alignment horizontal="left" vertical="center" wrapText="1" indent="5"/>
    </xf>
    <xf numFmtId="0" fontId="3" fillId="2" borderId="4" xfId="0" applyFont="1" applyFill="1" applyBorder="1" applyAlignment="1">
      <alignment horizontal="left" vertical="center" wrapText="1" indent="5"/>
    </xf>
    <xf numFmtId="0" fontId="3" fillId="2" borderId="3" xfId="0" applyFont="1" applyFill="1" applyBorder="1" applyAlignment="1">
      <alignment horizontal="left" vertical="center" wrapText="1" indent="5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16" fillId="2" borderId="0" xfId="0" applyFont="1" applyFill="1" applyAlignment="1">
      <alignment horizontal="center"/>
    </xf>
    <xf numFmtId="0" fontId="5" fillId="2" borderId="3" xfId="0" applyNumberFormat="1" applyFont="1" applyFill="1" applyBorder="1" applyAlignment="1" applyProtection="1">
      <alignment horizontal="left" vertical="center" wrapText="1"/>
    </xf>
  </cellXfs>
  <cellStyles count="4">
    <cellStyle name="Comma" xfId="2" builtinId="3"/>
    <cellStyle name="Normal" xfId="0" builtinId="0"/>
    <cellStyle name="Normal 2" xfId="3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6"/>
  <sheetViews>
    <sheetView zoomScaleNormal="100" workbookViewId="0">
      <selection activeCell="B4" sqref="B4:L4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0" t="s">
        <v>79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25"/>
    </row>
    <row r="2" spans="2:13" ht="18" customHeight="1" x14ac:dyDescent="0.25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3"/>
    </row>
    <row r="3" spans="2:13" ht="15.75" customHeight="1" x14ac:dyDescent="0.25">
      <c r="B3" s="100" t="s">
        <v>13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24"/>
    </row>
    <row r="4" spans="2:13" ht="18" x14ac:dyDescent="0.25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4"/>
    </row>
    <row r="5" spans="2:13" ht="18" customHeight="1" x14ac:dyDescent="0.25">
      <c r="B5" s="100" t="s">
        <v>61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23"/>
    </row>
    <row r="6" spans="2:13" ht="18" customHeight="1" x14ac:dyDescent="0.25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23"/>
    </row>
    <row r="7" spans="2:13" ht="18" customHeight="1" x14ac:dyDescent="0.25">
      <c r="B7" s="117" t="s">
        <v>69</v>
      </c>
      <c r="C7" s="117"/>
      <c r="D7" s="117"/>
      <c r="E7" s="117"/>
      <c r="F7" s="117"/>
      <c r="G7" s="52"/>
      <c r="H7" s="48"/>
      <c r="I7" s="48"/>
      <c r="J7" s="48"/>
      <c r="K7" s="49"/>
      <c r="L7" s="49"/>
    </row>
    <row r="8" spans="2:13" ht="25.5" x14ac:dyDescent="0.25">
      <c r="B8" s="110" t="s">
        <v>8</v>
      </c>
      <c r="C8" s="110"/>
      <c r="D8" s="110"/>
      <c r="E8" s="110"/>
      <c r="F8" s="110"/>
      <c r="G8" s="26" t="s">
        <v>80</v>
      </c>
      <c r="H8" s="26" t="s">
        <v>81</v>
      </c>
      <c r="I8" s="26" t="s">
        <v>82</v>
      </c>
      <c r="J8" s="26" t="s">
        <v>83</v>
      </c>
      <c r="K8" s="26" t="s">
        <v>30</v>
      </c>
      <c r="L8" s="26" t="s">
        <v>59</v>
      </c>
    </row>
    <row r="9" spans="2:13" x14ac:dyDescent="0.25">
      <c r="B9" s="111">
        <v>1</v>
      </c>
      <c r="C9" s="111"/>
      <c r="D9" s="111"/>
      <c r="E9" s="111"/>
      <c r="F9" s="112"/>
      <c r="G9" s="31">
        <v>2</v>
      </c>
      <c r="H9" s="30">
        <v>3</v>
      </c>
      <c r="I9" s="30">
        <v>4</v>
      </c>
      <c r="J9" s="30">
        <v>5</v>
      </c>
      <c r="K9" s="30" t="s">
        <v>42</v>
      </c>
      <c r="L9" s="30" t="s">
        <v>43</v>
      </c>
    </row>
    <row r="10" spans="2:13" x14ac:dyDescent="0.25">
      <c r="B10" s="106" t="s">
        <v>32</v>
      </c>
      <c r="C10" s="107"/>
      <c r="D10" s="107"/>
      <c r="E10" s="107"/>
      <c r="F10" s="108"/>
      <c r="G10" s="73">
        <v>8593600.8399999999</v>
      </c>
      <c r="H10" s="68">
        <v>13733758</v>
      </c>
      <c r="I10" s="68">
        <v>13733758</v>
      </c>
      <c r="J10" s="73">
        <v>13846413.379999999</v>
      </c>
      <c r="K10" s="56">
        <f t="shared" ref="K10:K16" si="0">J10/G10*100</f>
        <v>161.12469775824493</v>
      </c>
      <c r="L10" s="57">
        <f>J10/I10*100</f>
        <v>100.82028080005487</v>
      </c>
    </row>
    <row r="11" spans="2:13" x14ac:dyDescent="0.25">
      <c r="B11" s="109" t="s">
        <v>31</v>
      </c>
      <c r="C11" s="108"/>
      <c r="D11" s="108"/>
      <c r="E11" s="108"/>
      <c r="F11" s="108"/>
      <c r="G11" s="73">
        <v>18690.89</v>
      </c>
      <c r="H11" s="68">
        <v>1327</v>
      </c>
      <c r="I11" s="68">
        <v>1327</v>
      </c>
      <c r="J11" s="73">
        <v>39677.72</v>
      </c>
      <c r="K11" s="56">
        <f t="shared" si="0"/>
        <v>212.28373822755367</v>
      </c>
      <c r="L11" s="57">
        <f t="shared" ref="L11:L16" si="1">J11/I11*100</f>
        <v>2990.0316503391109</v>
      </c>
    </row>
    <row r="12" spans="2:13" x14ac:dyDescent="0.25">
      <c r="B12" s="103" t="s">
        <v>0</v>
      </c>
      <c r="C12" s="104"/>
      <c r="D12" s="104"/>
      <c r="E12" s="104"/>
      <c r="F12" s="105"/>
      <c r="G12" s="74">
        <f>+G10+G11</f>
        <v>8612291.7300000004</v>
      </c>
      <c r="H12" s="69">
        <f t="shared" ref="H12:J12" si="2">+H10+H11</f>
        <v>13735085</v>
      </c>
      <c r="I12" s="69">
        <f t="shared" si="2"/>
        <v>13735085</v>
      </c>
      <c r="J12" s="74">
        <f t="shared" si="2"/>
        <v>13886091.1</v>
      </c>
      <c r="K12" s="58">
        <f t="shared" si="0"/>
        <v>161.23572604524392</v>
      </c>
      <c r="L12" s="58">
        <f t="shared" si="1"/>
        <v>101.09941875132189</v>
      </c>
    </row>
    <row r="13" spans="2:13" x14ac:dyDescent="0.25">
      <c r="B13" s="116" t="s">
        <v>33</v>
      </c>
      <c r="C13" s="107"/>
      <c r="D13" s="107"/>
      <c r="E13" s="107"/>
      <c r="F13" s="107"/>
      <c r="G13" s="75">
        <v>11184165.069999998</v>
      </c>
      <c r="H13" s="68">
        <v>13566558</v>
      </c>
      <c r="I13" s="68">
        <v>13566558</v>
      </c>
      <c r="J13" s="73">
        <v>12024635.6</v>
      </c>
      <c r="K13" s="56">
        <f t="shared" si="0"/>
        <v>107.51482586978665</v>
      </c>
      <c r="L13" s="59">
        <f t="shared" si="1"/>
        <v>88.634387587477974</v>
      </c>
    </row>
    <row r="14" spans="2:13" x14ac:dyDescent="0.25">
      <c r="B14" s="114" t="s">
        <v>34</v>
      </c>
      <c r="C14" s="108"/>
      <c r="D14" s="108"/>
      <c r="E14" s="108"/>
      <c r="F14" s="108"/>
      <c r="G14" s="75">
        <v>1379437.7600000002</v>
      </c>
      <c r="H14" s="70">
        <v>2327166</v>
      </c>
      <c r="I14" s="70">
        <v>2327166</v>
      </c>
      <c r="J14" s="76">
        <v>1737471.1099999999</v>
      </c>
      <c r="K14" s="56">
        <f t="shared" si="0"/>
        <v>125.95502025404899</v>
      </c>
      <c r="L14" s="59">
        <f t="shared" si="1"/>
        <v>74.660385636435052</v>
      </c>
    </row>
    <row r="15" spans="2:13" x14ac:dyDescent="0.25">
      <c r="B15" s="18" t="s">
        <v>1</v>
      </c>
      <c r="C15" s="46"/>
      <c r="D15" s="46"/>
      <c r="E15" s="46"/>
      <c r="F15" s="46"/>
      <c r="G15" s="74">
        <f>+G13+G14</f>
        <v>12563602.829999998</v>
      </c>
      <c r="H15" s="69">
        <f t="shared" ref="H15:J15" si="3">+H13+H14</f>
        <v>15893724</v>
      </c>
      <c r="I15" s="69">
        <f t="shared" si="3"/>
        <v>15893724</v>
      </c>
      <c r="J15" s="74">
        <f t="shared" si="3"/>
        <v>13762106.709999999</v>
      </c>
      <c r="K15" s="58">
        <f t="shared" si="0"/>
        <v>109.53949194524164</v>
      </c>
      <c r="L15" s="58">
        <f t="shared" si="1"/>
        <v>86.588308127157603</v>
      </c>
    </row>
    <row r="16" spans="2:13" x14ac:dyDescent="0.25">
      <c r="B16" s="115" t="s">
        <v>2</v>
      </c>
      <c r="C16" s="104"/>
      <c r="D16" s="104"/>
      <c r="E16" s="104"/>
      <c r="F16" s="104"/>
      <c r="G16" s="74">
        <f>+G12-G15</f>
        <v>-3951311.0999999978</v>
      </c>
      <c r="H16" s="69">
        <f t="shared" ref="H16:J16" si="4">+H12-H15</f>
        <v>-2158639</v>
      </c>
      <c r="I16" s="69">
        <f t="shared" si="4"/>
        <v>-2158639</v>
      </c>
      <c r="J16" s="74">
        <f t="shared" si="4"/>
        <v>123984.3900000006</v>
      </c>
      <c r="K16" s="60">
        <f t="shared" si="0"/>
        <v>-3.1378038039070284</v>
      </c>
      <c r="L16" s="60">
        <f t="shared" si="1"/>
        <v>-5.7436370787334328</v>
      </c>
    </row>
    <row r="17" spans="1:43" ht="18" x14ac:dyDescent="0.25"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"/>
    </row>
    <row r="18" spans="1:43" ht="18" customHeight="1" x14ac:dyDescent="0.25">
      <c r="B18" s="123" t="s">
        <v>66</v>
      </c>
      <c r="C18" s="123"/>
      <c r="D18" s="123"/>
      <c r="E18" s="123"/>
      <c r="F18" s="123"/>
      <c r="G18" s="47"/>
      <c r="H18" s="48"/>
      <c r="I18" s="48"/>
      <c r="J18" s="48"/>
      <c r="K18" s="49"/>
      <c r="L18" s="49"/>
      <c r="M18" s="1"/>
    </row>
    <row r="19" spans="1:43" ht="25.5" x14ac:dyDescent="0.25">
      <c r="B19" s="110" t="s">
        <v>8</v>
      </c>
      <c r="C19" s="110"/>
      <c r="D19" s="110"/>
      <c r="E19" s="110"/>
      <c r="F19" s="110"/>
      <c r="G19" s="26" t="str">
        <f>+G8</f>
        <v>OSTVARENJE/IZVRŠENJE 
2022.</v>
      </c>
      <c r="H19" s="26" t="str">
        <f t="shared" ref="H19:J19" si="5">+H8</f>
        <v>REBALANS 2023.</v>
      </c>
      <c r="I19" s="26" t="str">
        <f t="shared" si="5"/>
        <v>TEKUĆI PLAN 2023.*</v>
      </c>
      <c r="J19" s="26" t="str">
        <f t="shared" si="5"/>
        <v>OSTVARENJE/IZVRŠENJE 
2023.</v>
      </c>
      <c r="K19" s="2" t="s">
        <v>30</v>
      </c>
      <c r="L19" s="2" t="s">
        <v>59</v>
      </c>
    </row>
    <row r="20" spans="1:43" x14ac:dyDescent="0.25">
      <c r="B20" s="124">
        <v>1</v>
      </c>
      <c r="C20" s="125"/>
      <c r="D20" s="125"/>
      <c r="E20" s="125"/>
      <c r="F20" s="125"/>
      <c r="G20" s="32">
        <v>2</v>
      </c>
      <c r="H20" s="30">
        <v>3</v>
      </c>
      <c r="I20" s="30">
        <v>4</v>
      </c>
      <c r="J20" s="30">
        <v>5</v>
      </c>
      <c r="K20" s="30" t="s">
        <v>42</v>
      </c>
      <c r="L20" s="30" t="s">
        <v>43</v>
      </c>
    </row>
    <row r="21" spans="1:43" ht="15.75" customHeight="1" x14ac:dyDescent="0.25">
      <c r="B21" s="106" t="s">
        <v>35</v>
      </c>
      <c r="C21" s="126"/>
      <c r="D21" s="126"/>
      <c r="E21" s="126"/>
      <c r="F21" s="126"/>
      <c r="G21" s="63">
        <v>0</v>
      </c>
      <c r="H21" s="71">
        <v>0</v>
      </c>
      <c r="I21" s="71">
        <v>0</v>
      </c>
      <c r="J21" s="65">
        <v>0</v>
      </c>
      <c r="K21" s="17"/>
      <c r="L21" s="17"/>
    </row>
    <row r="22" spans="1:43" x14ac:dyDescent="0.25">
      <c r="B22" s="106" t="s">
        <v>36</v>
      </c>
      <c r="C22" s="107"/>
      <c r="D22" s="107"/>
      <c r="E22" s="107"/>
      <c r="F22" s="107"/>
      <c r="G22" s="63">
        <v>0</v>
      </c>
      <c r="H22" s="71">
        <v>0</v>
      </c>
      <c r="I22" s="71">
        <v>0</v>
      </c>
      <c r="J22" s="65">
        <v>0</v>
      </c>
      <c r="K22" s="17"/>
      <c r="L22" s="17"/>
    </row>
    <row r="23" spans="1:43" ht="15" customHeight="1" x14ac:dyDescent="0.25">
      <c r="B23" s="120" t="s">
        <v>60</v>
      </c>
      <c r="C23" s="121"/>
      <c r="D23" s="121"/>
      <c r="E23" s="121"/>
      <c r="F23" s="122"/>
      <c r="G23" s="67">
        <f>SUM(G21:G22)</f>
        <v>0</v>
      </c>
      <c r="H23" s="72">
        <f t="shared" ref="H23:J23" si="6">SUM(H21:H22)</f>
        <v>0</v>
      </c>
      <c r="I23" s="72">
        <f t="shared" si="6"/>
        <v>0</v>
      </c>
      <c r="J23" s="67">
        <f t="shared" si="6"/>
        <v>0</v>
      </c>
      <c r="K23" s="35"/>
      <c r="L23" s="35"/>
    </row>
    <row r="24" spans="1:43" s="36" customFormat="1" ht="15" customHeight="1" x14ac:dyDescent="0.25">
      <c r="A24"/>
      <c r="B24" s="106" t="s">
        <v>19</v>
      </c>
      <c r="C24" s="107"/>
      <c r="D24" s="107"/>
      <c r="E24" s="107"/>
      <c r="F24" s="107"/>
      <c r="G24" s="64">
        <v>6529147.2800000003</v>
      </c>
      <c r="H24" s="71">
        <v>2577836.1800000002</v>
      </c>
      <c r="I24" s="71">
        <v>2577836.1800000002</v>
      </c>
      <c r="J24" s="65">
        <v>2577836.1800000002</v>
      </c>
      <c r="K24" s="56">
        <f>J24/G24*100</f>
        <v>39.481973211056129</v>
      </c>
      <c r="L24" s="56">
        <f t="shared" ref="L24:L26" si="7">J24/I24*100</f>
        <v>100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36" customFormat="1" ht="15" customHeight="1" x14ac:dyDescent="0.25">
      <c r="A25"/>
      <c r="B25" s="106" t="s">
        <v>65</v>
      </c>
      <c r="C25" s="107"/>
      <c r="D25" s="107"/>
      <c r="E25" s="107"/>
      <c r="F25" s="107"/>
      <c r="G25" s="66">
        <v>2577836.1800000002</v>
      </c>
      <c r="H25" s="71">
        <v>419197.18000000017</v>
      </c>
      <c r="I25" s="71">
        <v>419197.18000000017</v>
      </c>
      <c r="J25" s="65">
        <v>2701820.57</v>
      </c>
      <c r="K25" s="56">
        <f>J25/G25*100</f>
        <v>104.80963030009143</v>
      </c>
      <c r="L25" s="56">
        <f t="shared" si="7"/>
        <v>644.52260151177518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45" customFormat="1" x14ac:dyDescent="0.25">
      <c r="A26" s="44"/>
      <c r="B26" s="120" t="s">
        <v>67</v>
      </c>
      <c r="C26" s="121"/>
      <c r="D26" s="121"/>
      <c r="E26" s="121"/>
      <c r="F26" s="122"/>
      <c r="G26" s="67">
        <f>+G24-G25</f>
        <v>3951311.1</v>
      </c>
      <c r="H26" s="72">
        <f t="shared" ref="H26:J26" si="8">+H24-H25</f>
        <v>2158639</v>
      </c>
      <c r="I26" s="72">
        <f t="shared" si="8"/>
        <v>2158639</v>
      </c>
      <c r="J26" s="67">
        <f t="shared" si="8"/>
        <v>-123984.38999999966</v>
      </c>
      <c r="K26" s="62">
        <f>J26/G26*100</f>
        <v>-3.1378038039070035</v>
      </c>
      <c r="L26" s="62">
        <f t="shared" si="7"/>
        <v>-5.7436370787333901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</row>
    <row r="27" spans="1:43" ht="15.75" x14ac:dyDescent="0.25">
      <c r="B27" s="113" t="s">
        <v>68</v>
      </c>
      <c r="C27" s="113"/>
      <c r="D27" s="113"/>
      <c r="E27" s="113"/>
      <c r="F27" s="113"/>
      <c r="G27" s="67">
        <f>+G16+G26</f>
        <v>0</v>
      </c>
      <c r="H27" s="72">
        <f t="shared" ref="H27:J27" si="9">+H16+H26</f>
        <v>0</v>
      </c>
      <c r="I27" s="72">
        <f t="shared" si="9"/>
        <v>0</v>
      </c>
      <c r="J27" s="67">
        <f t="shared" si="9"/>
        <v>9.3132257461547852E-10</v>
      </c>
      <c r="K27" s="61"/>
      <c r="L27" s="61"/>
    </row>
    <row r="29" spans="1:43" x14ac:dyDescent="0.2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3"/>
    </row>
    <row r="30" spans="1:43" x14ac:dyDescent="0.25">
      <c r="B30" s="101" t="s">
        <v>73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1:43" ht="15" customHeight="1" x14ac:dyDescent="0.25">
      <c r="B31" s="101" t="s">
        <v>74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1:43" ht="15" customHeight="1" x14ac:dyDescent="0.25">
      <c r="B32" s="101" t="s">
        <v>76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 ht="15" customHeight="1" x14ac:dyDescent="0.25">
      <c r="B33" s="101" t="s">
        <v>77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 ht="36.75" customHeight="1" x14ac:dyDescent="0.2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 ht="15" customHeight="1" x14ac:dyDescent="0.25">
      <c r="B35" s="102" t="s">
        <v>78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 x14ac:dyDescent="0.2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</sheetData>
  <mergeCells count="31">
    <mergeCell ref="B32:L32"/>
    <mergeCell ref="B2:L2"/>
    <mergeCell ref="B4:L4"/>
    <mergeCell ref="B6:L6"/>
    <mergeCell ref="B17:L17"/>
    <mergeCell ref="B5:L5"/>
    <mergeCell ref="B3:L3"/>
    <mergeCell ref="B26:F26"/>
    <mergeCell ref="B23:F23"/>
    <mergeCell ref="B18:F18"/>
    <mergeCell ref="B24:F24"/>
    <mergeCell ref="B25:F25"/>
    <mergeCell ref="B19:F19"/>
    <mergeCell ref="B20:F20"/>
    <mergeCell ref="B21:F21"/>
    <mergeCell ref="B1:L1"/>
    <mergeCell ref="B33:L34"/>
    <mergeCell ref="B35:L36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</mergeCells>
  <pageMargins left="0.7" right="0.7" top="0.75" bottom="0.75" header="0.3" footer="0.3"/>
  <pageSetup paperSize="9" scale="67" orientation="landscape" r:id="rId1"/>
  <ignoredErrors>
    <ignoredError sqref="G23:J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opLeftCell="A6" zoomScale="90" zoomScaleNormal="90" workbookViewId="0">
      <selection activeCell="J65" sqref="J65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ht="15.75" customHeight="1" x14ac:dyDescent="0.25">
      <c r="B2" s="100" t="s">
        <v>13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8" x14ac:dyDescent="0.25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customHeight="1" x14ac:dyDescent="0.25">
      <c r="B4" s="100" t="s">
        <v>63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2:12" ht="18" x14ac:dyDescent="0.25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2:12" ht="15.75" customHeight="1" x14ac:dyDescent="0.25">
      <c r="B6" s="100" t="s">
        <v>44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2:12" ht="18" x14ac:dyDescent="0.25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2:12" ht="45" customHeight="1" x14ac:dyDescent="0.25">
      <c r="B8" s="130" t="s">
        <v>8</v>
      </c>
      <c r="C8" s="131"/>
      <c r="D8" s="131"/>
      <c r="E8" s="131"/>
      <c r="F8" s="132"/>
      <c r="G8" s="35" t="str">
        <f>+SAŽETAK!G8</f>
        <v>OSTVARENJE/IZVRŠENJE 
2022.</v>
      </c>
      <c r="H8" s="35" t="str">
        <f>+SAŽETAK!H8</f>
        <v>REBALANS 2023.</v>
      </c>
      <c r="I8" s="35" t="str">
        <f>+SAŽETAK!I8</f>
        <v>TEKUĆI PLAN 2023.*</v>
      </c>
      <c r="J8" s="35" t="str">
        <f>+SAŽETAK!J8</f>
        <v>OSTVARENJE/IZVRŠENJE 
2023.</v>
      </c>
      <c r="K8" s="35" t="s">
        <v>30</v>
      </c>
      <c r="L8" s="35" t="s">
        <v>59</v>
      </c>
    </row>
    <row r="9" spans="2:12" x14ac:dyDescent="0.25">
      <c r="B9" s="127">
        <v>1</v>
      </c>
      <c r="C9" s="128"/>
      <c r="D9" s="128"/>
      <c r="E9" s="128"/>
      <c r="F9" s="129"/>
      <c r="G9" s="37">
        <v>2</v>
      </c>
      <c r="H9" s="37">
        <v>3</v>
      </c>
      <c r="I9" s="37">
        <v>4</v>
      </c>
      <c r="J9" s="37">
        <v>5</v>
      </c>
      <c r="K9" s="37" t="s">
        <v>42</v>
      </c>
      <c r="L9" s="37" t="s">
        <v>43</v>
      </c>
    </row>
    <row r="10" spans="2:12" x14ac:dyDescent="0.25">
      <c r="B10" s="7"/>
      <c r="C10" s="7"/>
      <c r="D10" s="7"/>
      <c r="E10" s="7"/>
      <c r="F10" s="7" t="s">
        <v>58</v>
      </c>
      <c r="G10" s="83">
        <f>+G11+G26</f>
        <v>8612291.7300000004</v>
      </c>
      <c r="H10" s="77">
        <f t="shared" ref="H10:J10" si="0">+H11+H26</f>
        <v>13735085</v>
      </c>
      <c r="I10" s="77">
        <v>13735085</v>
      </c>
      <c r="J10" s="83">
        <f t="shared" si="0"/>
        <v>13886091.1</v>
      </c>
      <c r="K10" s="88">
        <f>+J10/G10*100</f>
        <v>161.23572604524392</v>
      </c>
      <c r="L10" s="88">
        <f>+J10/I10*100</f>
        <v>101.09941875132189</v>
      </c>
    </row>
    <row r="11" spans="2:12" x14ac:dyDescent="0.25">
      <c r="B11" s="7">
        <v>6</v>
      </c>
      <c r="C11" s="7"/>
      <c r="D11" s="7"/>
      <c r="E11" s="7"/>
      <c r="F11" s="7" t="s">
        <v>3</v>
      </c>
      <c r="G11" s="84">
        <f>+G12+G15+G20+G23</f>
        <v>8593600.8399999999</v>
      </c>
      <c r="H11" s="34">
        <f t="shared" ref="H11:J11" si="1">+H12+H15+H20+H23</f>
        <v>13733758</v>
      </c>
      <c r="I11" s="34">
        <v>13733758</v>
      </c>
      <c r="J11" s="84">
        <f t="shared" si="1"/>
        <v>13846413.379999999</v>
      </c>
      <c r="K11" s="89">
        <f t="shared" ref="K11:K31" si="2">+J11/G11*100</f>
        <v>161.12469775824493</v>
      </c>
      <c r="L11" s="89">
        <f>+J11/I11*100</f>
        <v>100.82028080005487</v>
      </c>
    </row>
    <row r="12" spans="2:12" ht="25.5" x14ac:dyDescent="0.25">
      <c r="B12" s="7"/>
      <c r="C12" s="7">
        <v>63</v>
      </c>
      <c r="D12" s="7"/>
      <c r="E12" s="7"/>
      <c r="F12" s="7" t="s">
        <v>17</v>
      </c>
      <c r="G12" s="83">
        <f>+G13</f>
        <v>11129.79</v>
      </c>
      <c r="H12" s="77">
        <v>39817</v>
      </c>
      <c r="I12" s="77">
        <v>39817</v>
      </c>
      <c r="J12" s="83">
        <f t="shared" ref="J12" si="3">+J13</f>
        <v>42714.74</v>
      </c>
      <c r="K12" s="88">
        <f t="shared" si="2"/>
        <v>383.78747487598594</v>
      </c>
      <c r="L12" s="88">
        <f>+J12/I12*100</f>
        <v>107.27764522691312</v>
      </c>
    </row>
    <row r="13" spans="2:12" ht="25.5" customHeight="1" x14ac:dyDescent="0.25">
      <c r="B13" s="8"/>
      <c r="C13" s="8"/>
      <c r="D13" s="8">
        <v>632</v>
      </c>
      <c r="E13" s="8"/>
      <c r="F13" s="22" t="s">
        <v>84</v>
      </c>
      <c r="G13" s="85">
        <f>+G14</f>
        <v>11129.79</v>
      </c>
      <c r="H13" s="5"/>
      <c r="I13" s="5"/>
      <c r="J13" s="85">
        <f>+J14</f>
        <v>42714.74</v>
      </c>
      <c r="K13" s="89">
        <f t="shared" si="2"/>
        <v>383.78747487598594</v>
      </c>
      <c r="L13" s="89"/>
    </row>
    <row r="14" spans="2:12" x14ac:dyDescent="0.25">
      <c r="B14" s="8"/>
      <c r="C14" s="8"/>
      <c r="D14" s="8"/>
      <c r="E14" s="8">
        <v>6323</v>
      </c>
      <c r="F14" s="8" t="s">
        <v>85</v>
      </c>
      <c r="G14" s="85">
        <v>11129.79</v>
      </c>
      <c r="H14" s="5"/>
      <c r="I14" s="5"/>
      <c r="J14" s="87">
        <v>42714.74</v>
      </c>
      <c r="K14" s="89">
        <f t="shared" si="2"/>
        <v>383.78747487598594</v>
      </c>
      <c r="L14" s="89"/>
    </row>
    <row r="15" spans="2:12" x14ac:dyDescent="0.25">
      <c r="B15" s="16"/>
      <c r="C15" s="16">
        <v>64</v>
      </c>
      <c r="D15" s="79"/>
      <c r="E15" s="79"/>
      <c r="F15" s="79" t="s">
        <v>86</v>
      </c>
      <c r="G15" s="83">
        <f>+G16</f>
        <v>3565.79</v>
      </c>
      <c r="H15" s="77">
        <v>14732</v>
      </c>
      <c r="I15" s="77">
        <v>14732</v>
      </c>
      <c r="J15" s="83">
        <f t="shared" ref="J15" si="4">+J16</f>
        <v>4755.09</v>
      </c>
      <c r="K15" s="88">
        <f t="shared" si="2"/>
        <v>133.35305780766674</v>
      </c>
      <c r="L15" s="88">
        <f>+J15/I15*100</f>
        <v>32.277287537333699</v>
      </c>
    </row>
    <row r="16" spans="2:12" x14ac:dyDescent="0.25">
      <c r="B16" s="8"/>
      <c r="C16" s="8"/>
      <c r="D16" s="9">
        <v>641</v>
      </c>
      <c r="E16" s="9"/>
      <c r="F16" s="9" t="s">
        <v>87</v>
      </c>
      <c r="G16" s="85">
        <f>+G17+G18+G19</f>
        <v>3565.79</v>
      </c>
      <c r="H16" s="5"/>
      <c r="I16" s="5"/>
      <c r="J16" s="85">
        <f t="shared" ref="J16" si="5">+J17+J18+J19</f>
        <v>4755.09</v>
      </c>
      <c r="K16" s="89">
        <f t="shared" si="2"/>
        <v>133.35305780766674</v>
      </c>
      <c r="L16" s="89"/>
    </row>
    <row r="17" spans="2:12" x14ac:dyDescent="0.25">
      <c r="B17" s="8"/>
      <c r="C17" s="8"/>
      <c r="D17" s="9"/>
      <c r="E17" s="9">
        <v>6413</v>
      </c>
      <c r="F17" s="9" t="s">
        <v>88</v>
      </c>
      <c r="G17" s="85">
        <v>54.62</v>
      </c>
      <c r="H17" s="5"/>
      <c r="I17" s="5"/>
      <c r="J17" s="87">
        <v>150.38999999999999</v>
      </c>
      <c r="K17" s="89">
        <f t="shared" si="2"/>
        <v>275.33870377151226</v>
      </c>
      <c r="L17" s="89"/>
    </row>
    <row r="18" spans="2:12" x14ac:dyDescent="0.25">
      <c r="B18" s="8"/>
      <c r="C18" s="8"/>
      <c r="D18" s="9"/>
      <c r="E18" s="9">
        <v>6414</v>
      </c>
      <c r="F18" s="9" t="s">
        <v>89</v>
      </c>
      <c r="G18" s="85">
        <v>3118.41</v>
      </c>
      <c r="H18" s="5"/>
      <c r="I18" s="5"/>
      <c r="J18" s="87">
        <v>4604.7</v>
      </c>
      <c r="K18" s="89">
        <f t="shared" si="2"/>
        <v>147.66178918102494</v>
      </c>
      <c r="L18" s="89"/>
    </row>
    <row r="19" spans="2:12" x14ac:dyDescent="0.25">
      <c r="B19" s="8"/>
      <c r="C19" s="8"/>
      <c r="D19" s="9"/>
      <c r="E19" s="9">
        <v>6415</v>
      </c>
      <c r="F19" s="9" t="s">
        <v>90</v>
      </c>
      <c r="G19" s="85">
        <v>392.76</v>
      </c>
      <c r="H19" s="5"/>
      <c r="I19" s="5"/>
      <c r="J19" s="87"/>
      <c r="K19" s="89">
        <f t="shared" si="2"/>
        <v>0</v>
      </c>
      <c r="L19" s="89"/>
    </row>
    <row r="20" spans="2:12" ht="25.5" x14ac:dyDescent="0.25">
      <c r="B20" s="16"/>
      <c r="C20" s="16">
        <v>65</v>
      </c>
      <c r="D20" s="79"/>
      <c r="E20" s="79"/>
      <c r="F20" s="80" t="s">
        <v>91</v>
      </c>
      <c r="G20" s="83">
        <f>+G21</f>
        <v>8574123.75</v>
      </c>
      <c r="H20" s="77">
        <v>13664610</v>
      </c>
      <c r="I20" s="77">
        <v>13664610</v>
      </c>
      <c r="J20" s="83">
        <f t="shared" ref="J20:J21" si="6">+J21</f>
        <v>13785178.669999998</v>
      </c>
      <c r="K20" s="88">
        <f t="shared" si="2"/>
        <v>160.77653031308299</v>
      </c>
      <c r="L20" s="88">
        <f>+J20/I20*100</f>
        <v>100.88234256228314</v>
      </c>
    </row>
    <row r="21" spans="2:12" x14ac:dyDescent="0.25">
      <c r="B21" s="8"/>
      <c r="C21" s="8"/>
      <c r="D21" s="9">
        <v>652</v>
      </c>
      <c r="E21" s="9"/>
      <c r="F21" s="9" t="s">
        <v>92</v>
      </c>
      <c r="G21" s="85">
        <f>+G22</f>
        <v>8574123.75</v>
      </c>
      <c r="H21" s="5"/>
      <c r="I21" s="5"/>
      <c r="J21" s="85">
        <f t="shared" si="6"/>
        <v>13785178.669999998</v>
      </c>
      <c r="K21" s="89">
        <f t="shared" si="2"/>
        <v>160.77653031308299</v>
      </c>
      <c r="L21" s="89"/>
    </row>
    <row r="22" spans="2:12" x14ac:dyDescent="0.25">
      <c r="B22" s="8"/>
      <c r="C22" s="8"/>
      <c r="D22" s="9"/>
      <c r="E22" s="9">
        <v>6526</v>
      </c>
      <c r="F22" s="9" t="s">
        <v>93</v>
      </c>
      <c r="G22" s="85">
        <v>8574123.75</v>
      </c>
      <c r="H22" s="5"/>
      <c r="I22" s="5"/>
      <c r="J22" s="87">
        <v>13785178.669999998</v>
      </c>
      <c r="K22" s="89">
        <f t="shared" si="2"/>
        <v>160.77653031308299</v>
      </c>
      <c r="L22" s="89"/>
    </row>
    <row r="23" spans="2:12" x14ac:dyDescent="0.25">
      <c r="B23" s="16"/>
      <c r="C23" s="16">
        <v>68</v>
      </c>
      <c r="D23" s="79"/>
      <c r="E23" s="79"/>
      <c r="F23" s="79" t="s">
        <v>98</v>
      </c>
      <c r="G23" s="83">
        <f>+G24</f>
        <v>4781.51</v>
      </c>
      <c r="H23" s="77">
        <v>14599</v>
      </c>
      <c r="I23" s="77">
        <v>14599</v>
      </c>
      <c r="J23" s="83">
        <f t="shared" ref="J23:J24" si="7">+J24</f>
        <v>13764.88</v>
      </c>
      <c r="K23" s="88">
        <f t="shared" si="2"/>
        <v>287.87726053066916</v>
      </c>
      <c r="L23" s="88">
        <f>+J23/I23*100</f>
        <v>94.286457976573729</v>
      </c>
    </row>
    <row r="24" spans="2:12" x14ac:dyDescent="0.25">
      <c r="B24" s="8"/>
      <c r="C24" s="8"/>
      <c r="D24" s="9">
        <v>683</v>
      </c>
      <c r="E24" s="9"/>
      <c r="F24" s="9" t="s">
        <v>99</v>
      </c>
      <c r="G24" s="85">
        <f>+G25</f>
        <v>4781.51</v>
      </c>
      <c r="H24" s="5"/>
      <c r="I24" s="5"/>
      <c r="J24" s="85">
        <f t="shared" si="7"/>
        <v>13764.88</v>
      </c>
      <c r="K24" s="89">
        <f t="shared" si="2"/>
        <v>287.87726053066916</v>
      </c>
      <c r="L24" s="89"/>
    </row>
    <row r="25" spans="2:12" x14ac:dyDescent="0.25">
      <c r="B25" s="8"/>
      <c r="C25" s="8"/>
      <c r="D25" s="9"/>
      <c r="E25" s="9">
        <v>6831</v>
      </c>
      <c r="F25" s="9" t="s">
        <v>100</v>
      </c>
      <c r="G25" s="85">
        <v>4781.51</v>
      </c>
      <c r="H25" s="5"/>
      <c r="I25" s="5"/>
      <c r="J25" s="87">
        <v>13764.88</v>
      </c>
      <c r="K25" s="89">
        <f t="shared" si="2"/>
        <v>287.87726053066916</v>
      </c>
      <c r="L25" s="89"/>
    </row>
    <row r="26" spans="2:12" x14ac:dyDescent="0.25">
      <c r="B26" s="16">
        <v>7</v>
      </c>
      <c r="C26" s="16"/>
      <c r="D26" s="79"/>
      <c r="E26" s="79"/>
      <c r="F26" s="7" t="s">
        <v>28</v>
      </c>
      <c r="G26" s="86">
        <f>+G27</f>
        <v>18690.89</v>
      </c>
      <c r="H26" s="82">
        <v>1327</v>
      </c>
      <c r="I26" s="82">
        <v>1327</v>
      </c>
      <c r="J26" s="86">
        <f t="shared" ref="J26" si="8">+J27</f>
        <v>39677.72</v>
      </c>
      <c r="K26" s="88">
        <f t="shared" si="2"/>
        <v>212.28373822755367</v>
      </c>
      <c r="L26" s="91">
        <f>+J26/I26*100</f>
        <v>2990.0316503391109</v>
      </c>
    </row>
    <row r="27" spans="2:12" ht="30.75" customHeight="1" x14ac:dyDescent="0.25">
      <c r="B27" s="16"/>
      <c r="C27" s="16">
        <v>72</v>
      </c>
      <c r="D27" s="79"/>
      <c r="E27" s="79"/>
      <c r="F27" s="81" t="s">
        <v>29</v>
      </c>
      <c r="G27" s="83">
        <f>+G28+G30</f>
        <v>18690.89</v>
      </c>
      <c r="H27" s="77">
        <v>1327</v>
      </c>
      <c r="I27" s="77">
        <v>1327</v>
      </c>
      <c r="J27" s="83">
        <f t="shared" ref="J27" si="9">+J28+J30</f>
        <v>39677.72</v>
      </c>
      <c r="K27" s="88">
        <f t="shared" si="2"/>
        <v>212.28373822755367</v>
      </c>
      <c r="L27" s="91">
        <f>+J27/I27*100</f>
        <v>2990.0316503391109</v>
      </c>
    </row>
    <row r="28" spans="2:12" ht="30.75" customHeight="1" x14ac:dyDescent="0.25">
      <c r="B28" s="8"/>
      <c r="C28" s="8"/>
      <c r="D28" s="9">
        <v>722</v>
      </c>
      <c r="E28" s="9"/>
      <c r="F28" s="22" t="s">
        <v>94</v>
      </c>
      <c r="G28" s="85">
        <f>+G29</f>
        <v>79.63</v>
      </c>
      <c r="H28" s="5"/>
      <c r="I28" s="5"/>
      <c r="J28" s="85">
        <f t="shared" ref="J28" si="10">+J29</f>
        <v>527.72</v>
      </c>
      <c r="K28" s="89">
        <f t="shared" si="2"/>
        <v>662.71505713926922</v>
      </c>
      <c r="L28" s="89"/>
    </row>
    <row r="29" spans="2:12" ht="30.75" customHeight="1" x14ac:dyDescent="0.25">
      <c r="B29" s="8"/>
      <c r="C29" s="8"/>
      <c r="D29" s="9"/>
      <c r="E29" s="9">
        <v>7221</v>
      </c>
      <c r="F29" s="22" t="s">
        <v>95</v>
      </c>
      <c r="G29" s="85">
        <v>79.63</v>
      </c>
      <c r="H29" s="5"/>
      <c r="I29" s="5"/>
      <c r="J29" s="87">
        <v>527.72</v>
      </c>
      <c r="K29" s="89">
        <f t="shared" si="2"/>
        <v>662.71505713926922</v>
      </c>
      <c r="L29" s="89"/>
    </row>
    <row r="30" spans="2:12" ht="30.75" customHeight="1" x14ac:dyDescent="0.25">
      <c r="B30" s="8"/>
      <c r="C30" s="8"/>
      <c r="D30" s="9">
        <v>723</v>
      </c>
      <c r="E30" s="9"/>
      <c r="F30" s="22" t="s">
        <v>96</v>
      </c>
      <c r="G30" s="85">
        <f>+G31</f>
        <v>18611.259999999998</v>
      </c>
      <c r="H30" s="5"/>
      <c r="I30" s="5"/>
      <c r="J30" s="85">
        <f t="shared" ref="J30" si="11">+J31</f>
        <v>39150</v>
      </c>
      <c r="K30" s="89">
        <f t="shared" si="2"/>
        <v>210.35652610301509</v>
      </c>
      <c r="L30" s="89"/>
    </row>
    <row r="31" spans="2:12" ht="30.75" customHeight="1" x14ac:dyDescent="0.25">
      <c r="B31" s="8"/>
      <c r="C31" s="8"/>
      <c r="D31" s="9"/>
      <c r="E31" s="9">
        <v>7231</v>
      </c>
      <c r="F31" s="22" t="s">
        <v>97</v>
      </c>
      <c r="G31" s="85">
        <v>18611.259999999998</v>
      </c>
      <c r="H31" s="5"/>
      <c r="I31" s="5"/>
      <c r="J31" s="87">
        <v>39150</v>
      </c>
      <c r="K31" s="89">
        <f t="shared" si="2"/>
        <v>210.35652610301509</v>
      </c>
      <c r="L31" s="89"/>
    </row>
    <row r="32" spans="2:12" ht="18" x14ac:dyDescent="0.25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</row>
    <row r="33" spans="1:12" ht="36.75" customHeight="1" x14ac:dyDescent="0.25">
      <c r="B33" s="130" t="s">
        <v>8</v>
      </c>
      <c r="C33" s="131"/>
      <c r="D33" s="131"/>
      <c r="E33" s="131"/>
      <c r="F33" s="132"/>
      <c r="G33" s="35" t="str">
        <f>+G8</f>
        <v>OSTVARENJE/IZVRŠENJE 
2022.</v>
      </c>
      <c r="H33" s="35" t="str">
        <f t="shared" ref="H33:J33" si="12">+H8</f>
        <v>REBALANS 2023.</v>
      </c>
      <c r="I33" s="35" t="str">
        <f t="shared" si="12"/>
        <v>TEKUĆI PLAN 2023.*</v>
      </c>
      <c r="J33" s="35" t="str">
        <f t="shared" si="12"/>
        <v>OSTVARENJE/IZVRŠENJE 
2023.</v>
      </c>
      <c r="K33" s="35" t="s">
        <v>30</v>
      </c>
      <c r="L33" s="35" t="s">
        <v>59</v>
      </c>
    </row>
    <row r="34" spans="1:12" x14ac:dyDescent="0.25">
      <c r="B34" s="127">
        <v>1</v>
      </c>
      <c r="C34" s="128"/>
      <c r="D34" s="128"/>
      <c r="E34" s="128"/>
      <c r="F34" s="129"/>
      <c r="G34" s="37">
        <v>2</v>
      </c>
      <c r="H34" s="37">
        <v>3</v>
      </c>
      <c r="I34" s="37">
        <v>4</v>
      </c>
      <c r="J34" s="37">
        <v>5</v>
      </c>
      <c r="K34" s="37" t="s">
        <v>42</v>
      </c>
      <c r="L34" s="37" t="s">
        <v>43</v>
      </c>
    </row>
    <row r="35" spans="1:12" x14ac:dyDescent="0.25">
      <c r="B35" s="7"/>
      <c r="C35" s="7"/>
      <c r="D35" s="7"/>
      <c r="E35" s="7"/>
      <c r="F35" s="7" t="s">
        <v>57</v>
      </c>
      <c r="G35" s="83">
        <f>+G36+G89</f>
        <v>12563602.829999998</v>
      </c>
      <c r="H35" s="77">
        <f t="shared" ref="H35:J35" si="13">+H36+H89</f>
        <v>15893724</v>
      </c>
      <c r="I35" s="77">
        <f t="shared" si="13"/>
        <v>15893724</v>
      </c>
      <c r="J35" s="83">
        <f t="shared" si="13"/>
        <v>13762106.709999999</v>
      </c>
      <c r="K35" s="88">
        <f>+J35/G35*100</f>
        <v>109.53949194524164</v>
      </c>
      <c r="L35" s="88">
        <f>J35/I35*100</f>
        <v>86.588308127157603</v>
      </c>
    </row>
    <row r="36" spans="1:12" x14ac:dyDescent="0.25">
      <c r="B36" s="7">
        <v>3</v>
      </c>
      <c r="C36" s="7"/>
      <c r="D36" s="7"/>
      <c r="E36" s="7"/>
      <c r="F36" s="7" t="s">
        <v>4</v>
      </c>
      <c r="G36" s="83">
        <f>+G37+G46+G76+G81+G84</f>
        <v>11184165.069999998</v>
      </c>
      <c r="H36" s="77">
        <f t="shared" ref="H36:J36" si="14">+H37+H46+H76+H81+H84</f>
        <v>13566558</v>
      </c>
      <c r="I36" s="77">
        <f t="shared" si="14"/>
        <v>13566558</v>
      </c>
      <c r="J36" s="83">
        <f t="shared" si="14"/>
        <v>12024635.6</v>
      </c>
      <c r="K36" s="88">
        <f t="shared" ref="K36:K99" si="15">+J36/G36*100</f>
        <v>107.51482586978665</v>
      </c>
      <c r="L36" s="88">
        <f t="shared" ref="L36:L37" si="16">J36/I36*100</f>
        <v>88.634387587477974</v>
      </c>
    </row>
    <row r="37" spans="1:12" x14ac:dyDescent="0.25">
      <c r="B37" s="7"/>
      <c r="C37" s="7">
        <v>31</v>
      </c>
      <c r="D37" s="7"/>
      <c r="E37" s="7"/>
      <c r="F37" s="7" t="s">
        <v>5</v>
      </c>
      <c r="G37" s="83">
        <f>+G38+G42+G44</f>
        <v>6754420.0599999996</v>
      </c>
      <c r="H37" s="77">
        <v>7835741</v>
      </c>
      <c r="I37" s="77">
        <v>7835741</v>
      </c>
      <c r="J37" s="83">
        <f>+J38+J42+J44</f>
        <v>7292684.9699999988</v>
      </c>
      <c r="K37" s="88">
        <f t="shared" si="15"/>
        <v>107.96907662269378</v>
      </c>
      <c r="L37" s="88">
        <f t="shared" si="16"/>
        <v>93.069500000063798</v>
      </c>
    </row>
    <row r="38" spans="1:12" x14ac:dyDescent="0.25">
      <c r="B38" s="8"/>
      <c r="C38" s="16"/>
      <c r="D38" s="16">
        <v>311</v>
      </c>
      <c r="E38" s="16"/>
      <c r="F38" s="16" t="s">
        <v>37</v>
      </c>
      <c r="G38" s="83">
        <f>SUM(G39:G41)</f>
        <v>4991914.37</v>
      </c>
      <c r="H38" s="77"/>
      <c r="I38" s="77"/>
      <c r="J38" s="83">
        <f>SUM(J39:J41)</f>
        <v>5447839.6599999992</v>
      </c>
      <c r="K38" s="88">
        <f t="shared" si="15"/>
        <v>109.13327545720699</v>
      </c>
      <c r="L38" s="78"/>
    </row>
    <row r="39" spans="1:12" x14ac:dyDescent="0.25">
      <c r="A39" s="92"/>
      <c r="B39" s="8"/>
      <c r="C39" s="8"/>
      <c r="D39" s="8"/>
      <c r="E39" s="8">
        <v>3111</v>
      </c>
      <c r="F39" s="8" t="s">
        <v>38</v>
      </c>
      <c r="G39" s="85">
        <v>4948458.8099999996</v>
      </c>
      <c r="H39" s="5"/>
      <c r="I39" s="5"/>
      <c r="J39" s="87">
        <v>5376404.7199999997</v>
      </c>
      <c r="K39" s="89">
        <f t="shared" si="15"/>
        <v>108.64806450717937</v>
      </c>
      <c r="L39" s="27"/>
    </row>
    <row r="40" spans="1:12" x14ac:dyDescent="0.25">
      <c r="B40" s="8"/>
      <c r="C40" s="8"/>
      <c r="D40" s="8"/>
      <c r="E40" s="8">
        <v>3112</v>
      </c>
      <c r="F40" s="8" t="s">
        <v>101</v>
      </c>
      <c r="G40" s="85">
        <v>37406.83</v>
      </c>
      <c r="H40" s="5"/>
      <c r="I40" s="5"/>
      <c r="J40" s="87">
        <v>64025.93</v>
      </c>
      <c r="K40" s="89">
        <f t="shared" si="15"/>
        <v>171.16106871392202</v>
      </c>
      <c r="L40" s="27"/>
    </row>
    <row r="41" spans="1:12" x14ac:dyDescent="0.25">
      <c r="B41" s="8"/>
      <c r="C41" s="8"/>
      <c r="D41" s="8"/>
      <c r="E41" s="8">
        <v>3113</v>
      </c>
      <c r="F41" s="8" t="s">
        <v>102</v>
      </c>
      <c r="G41" s="85">
        <v>6048.73</v>
      </c>
      <c r="H41" s="5"/>
      <c r="I41" s="5"/>
      <c r="J41" s="87">
        <v>7409.01</v>
      </c>
      <c r="K41" s="89">
        <f t="shared" si="15"/>
        <v>122.48868770799821</v>
      </c>
      <c r="L41" s="27"/>
    </row>
    <row r="42" spans="1:12" x14ac:dyDescent="0.25">
      <c r="B42" s="8"/>
      <c r="C42" s="16"/>
      <c r="D42" s="16">
        <v>312</v>
      </c>
      <c r="E42" s="16"/>
      <c r="F42" s="16" t="s">
        <v>103</v>
      </c>
      <c r="G42" s="83">
        <f>+G43</f>
        <v>932764.14</v>
      </c>
      <c r="H42" s="77"/>
      <c r="I42" s="77"/>
      <c r="J42" s="91">
        <f>+J43</f>
        <v>944784.22</v>
      </c>
      <c r="K42" s="88">
        <f t="shared" si="15"/>
        <v>101.28865159846303</v>
      </c>
      <c r="L42" s="78"/>
    </row>
    <row r="43" spans="1:12" x14ac:dyDescent="0.25">
      <c r="B43" s="8"/>
      <c r="C43" s="8"/>
      <c r="D43" s="8"/>
      <c r="E43" s="8">
        <v>3121</v>
      </c>
      <c r="F43" s="8" t="s">
        <v>103</v>
      </c>
      <c r="G43" s="85">
        <v>932764.14</v>
      </c>
      <c r="H43" s="5"/>
      <c r="I43" s="5"/>
      <c r="J43" s="87">
        <v>944784.22</v>
      </c>
      <c r="K43" s="89">
        <f t="shared" si="15"/>
        <v>101.28865159846303</v>
      </c>
      <c r="L43" s="27"/>
    </row>
    <row r="44" spans="1:12" x14ac:dyDescent="0.25">
      <c r="B44" s="8"/>
      <c r="C44" s="16"/>
      <c r="D44" s="16">
        <v>313</v>
      </c>
      <c r="E44" s="16"/>
      <c r="F44" s="16" t="s">
        <v>104</v>
      </c>
      <c r="G44" s="83">
        <f>+G45</f>
        <v>829741.55</v>
      </c>
      <c r="H44" s="77"/>
      <c r="I44" s="77"/>
      <c r="J44" s="91">
        <f>+J45</f>
        <v>900061.09</v>
      </c>
      <c r="K44" s="88">
        <f t="shared" si="15"/>
        <v>108.47487268776644</v>
      </c>
      <c r="L44" s="78"/>
    </row>
    <row r="45" spans="1:12" x14ac:dyDescent="0.25">
      <c r="B45" s="8"/>
      <c r="C45" s="8"/>
      <c r="D45" s="8"/>
      <c r="E45" s="8">
        <v>3132</v>
      </c>
      <c r="F45" s="8" t="s">
        <v>105</v>
      </c>
      <c r="G45" s="85">
        <v>829741.55</v>
      </c>
      <c r="H45" s="5"/>
      <c r="I45" s="5"/>
      <c r="J45" s="87">
        <v>900061.09</v>
      </c>
      <c r="K45" s="89">
        <f t="shared" si="15"/>
        <v>108.47487268776644</v>
      </c>
      <c r="L45" s="27"/>
    </row>
    <row r="46" spans="1:12" x14ac:dyDescent="0.25">
      <c r="B46" s="8"/>
      <c r="C46" s="16">
        <v>32</v>
      </c>
      <c r="D46" s="79"/>
      <c r="E46" s="79"/>
      <c r="F46" s="16" t="s">
        <v>14</v>
      </c>
      <c r="G46" s="83">
        <f>+G47+G52+G58+G68</f>
        <v>4419426.37</v>
      </c>
      <c r="H46" s="77">
        <v>5705822</v>
      </c>
      <c r="I46" s="77">
        <v>5705822</v>
      </c>
      <c r="J46" s="83">
        <f>+J47+J52+J58+J68</f>
        <v>4725695.2100000009</v>
      </c>
      <c r="K46" s="88">
        <f t="shared" si="15"/>
        <v>106.93005866279431</v>
      </c>
      <c r="L46" s="88">
        <f>J46/I46*100</f>
        <v>82.822338481642106</v>
      </c>
    </row>
    <row r="47" spans="1:12" x14ac:dyDescent="0.25">
      <c r="B47" s="8"/>
      <c r="C47" s="16"/>
      <c r="D47" s="16">
        <v>321</v>
      </c>
      <c r="E47" s="16"/>
      <c r="F47" s="16" t="s">
        <v>39</v>
      </c>
      <c r="G47" s="83">
        <f>SUM(G48:G51)</f>
        <v>423290.58999999997</v>
      </c>
      <c r="H47" s="77"/>
      <c r="I47" s="77"/>
      <c r="J47" s="83">
        <f>SUM(J48:J51)</f>
        <v>606236.42000000004</v>
      </c>
      <c r="K47" s="88">
        <f t="shared" si="15"/>
        <v>143.21991424378228</v>
      </c>
      <c r="L47" s="78"/>
    </row>
    <row r="48" spans="1:12" x14ac:dyDescent="0.25">
      <c r="B48" s="8"/>
      <c r="C48" s="8"/>
      <c r="D48" s="8"/>
      <c r="E48" s="8">
        <v>3211</v>
      </c>
      <c r="F48" s="8" t="s">
        <v>40</v>
      </c>
      <c r="G48" s="85">
        <v>186724.13</v>
      </c>
      <c r="H48" s="5"/>
      <c r="I48" s="5"/>
      <c r="J48" s="87">
        <v>337802.76</v>
      </c>
      <c r="K48" s="89">
        <f t="shared" si="15"/>
        <v>180.91007305804558</v>
      </c>
      <c r="L48" s="27"/>
    </row>
    <row r="49" spans="2:12" ht="25.5" x14ac:dyDescent="0.25">
      <c r="B49" s="8"/>
      <c r="C49" s="8"/>
      <c r="D49" s="8"/>
      <c r="E49" s="8">
        <v>3212</v>
      </c>
      <c r="F49" s="22" t="s">
        <v>106</v>
      </c>
      <c r="G49" s="85">
        <v>150608.04999999999</v>
      </c>
      <c r="H49" s="5"/>
      <c r="I49" s="5"/>
      <c r="J49" s="87">
        <v>153879.09</v>
      </c>
      <c r="K49" s="89">
        <f t="shared" si="15"/>
        <v>102.17188921840498</v>
      </c>
      <c r="L49" s="27"/>
    </row>
    <row r="50" spans="2:12" x14ac:dyDescent="0.25">
      <c r="B50" s="8"/>
      <c r="C50" s="8"/>
      <c r="D50" s="8"/>
      <c r="E50" s="8">
        <v>3213</v>
      </c>
      <c r="F50" s="8" t="s">
        <v>107</v>
      </c>
      <c r="G50" s="85">
        <v>85958.41</v>
      </c>
      <c r="H50" s="5"/>
      <c r="I50" s="5"/>
      <c r="J50" s="87">
        <v>114088.69</v>
      </c>
      <c r="K50" s="89">
        <f t="shared" si="15"/>
        <v>132.72545408878548</v>
      </c>
      <c r="L50" s="27"/>
    </row>
    <row r="51" spans="2:12" x14ac:dyDescent="0.25">
      <c r="B51" s="8"/>
      <c r="C51" s="8"/>
      <c r="D51" s="8"/>
      <c r="E51" s="8">
        <v>3214</v>
      </c>
      <c r="F51" s="8" t="s">
        <v>108</v>
      </c>
      <c r="G51" s="85">
        <v>0</v>
      </c>
      <c r="H51" s="5"/>
      <c r="I51" s="5"/>
      <c r="J51" s="87">
        <v>465.88</v>
      </c>
      <c r="K51" s="89"/>
      <c r="L51" s="27"/>
    </row>
    <row r="52" spans="2:12" x14ac:dyDescent="0.25">
      <c r="B52" s="8"/>
      <c r="C52" s="16"/>
      <c r="D52" s="16">
        <v>322</v>
      </c>
      <c r="E52" s="16"/>
      <c r="F52" s="16" t="s">
        <v>109</v>
      </c>
      <c r="G52" s="83">
        <f>SUM(G53:G57)</f>
        <v>426533.02999999997</v>
      </c>
      <c r="H52" s="77"/>
      <c r="I52" s="77"/>
      <c r="J52" s="83">
        <f>SUM(J53:J57)</f>
        <v>452056.34</v>
      </c>
      <c r="K52" s="88">
        <f t="shared" si="15"/>
        <v>105.98390000418023</v>
      </c>
      <c r="L52" s="78"/>
    </row>
    <row r="53" spans="2:12" x14ac:dyDescent="0.25">
      <c r="B53" s="8"/>
      <c r="C53" s="8"/>
      <c r="D53" s="8"/>
      <c r="E53" s="8">
        <v>3221</v>
      </c>
      <c r="F53" s="8" t="s">
        <v>110</v>
      </c>
      <c r="G53" s="85">
        <v>71418.94</v>
      </c>
      <c r="H53" s="5"/>
      <c r="I53" s="5"/>
      <c r="J53" s="87">
        <v>66564.210000000006</v>
      </c>
      <c r="K53" s="89">
        <f t="shared" si="15"/>
        <v>93.202461419897858</v>
      </c>
      <c r="L53" s="27"/>
    </row>
    <row r="54" spans="2:12" x14ac:dyDescent="0.25">
      <c r="B54" s="8"/>
      <c r="C54" s="8"/>
      <c r="D54" s="8"/>
      <c r="E54" s="8">
        <v>3223</v>
      </c>
      <c r="F54" s="8" t="s">
        <v>111</v>
      </c>
      <c r="G54" s="85">
        <v>353327.22</v>
      </c>
      <c r="H54" s="5"/>
      <c r="I54" s="5"/>
      <c r="J54" s="87">
        <v>379626.02</v>
      </c>
      <c r="K54" s="89">
        <f t="shared" si="15"/>
        <v>107.4431853849245</v>
      </c>
      <c r="L54" s="27"/>
    </row>
    <row r="55" spans="2:12" ht="25.5" x14ac:dyDescent="0.25">
      <c r="B55" s="8"/>
      <c r="C55" s="8"/>
      <c r="D55" s="8"/>
      <c r="E55" s="8">
        <v>3224</v>
      </c>
      <c r="F55" s="22" t="s">
        <v>161</v>
      </c>
      <c r="G55" s="85">
        <v>151.30000000000001</v>
      </c>
      <c r="H55" s="5"/>
      <c r="I55" s="5"/>
      <c r="J55" s="87">
        <v>988.79</v>
      </c>
      <c r="K55" s="89">
        <f t="shared" si="15"/>
        <v>653.52941176470574</v>
      </c>
      <c r="L55" s="27"/>
    </row>
    <row r="56" spans="2:12" x14ac:dyDescent="0.25">
      <c r="B56" s="8"/>
      <c r="C56" s="8"/>
      <c r="D56" s="8"/>
      <c r="E56" s="8">
        <v>3225</v>
      </c>
      <c r="F56" s="8" t="s">
        <v>112</v>
      </c>
      <c r="G56" s="85">
        <v>1635.57</v>
      </c>
      <c r="H56" s="5"/>
      <c r="I56" s="5"/>
      <c r="J56" s="87">
        <v>3580.82</v>
      </c>
      <c r="K56" s="89">
        <f t="shared" si="15"/>
        <v>218.93407191376707</v>
      </c>
      <c r="L56" s="27"/>
    </row>
    <row r="57" spans="2:12" x14ac:dyDescent="0.25">
      <c r="B57" s="8"/>
      <c r="C57" s="8"/>
      <c r="D57" s="8"/>
      <c r="E57" s="8">
        <v>3227</v>
      </c>
      <c r="F57" s="8" t="s">
        <v>113</v>
      </c>
      <c r="G57" s="85">
        <v>0</v>
      </c>
      <c r="H57" s="5"/>
      <c r="I57" s="5"/>
      <c r="J57" s="87">
        <v>1296.5</v>
      </c>
      <c r="K57" s="89"/>
      <c r="L57" s="27"/>
    </row>
    <row r="58" spans="2:12" x14ac:dyDescent="0.25">
      <c r="B58" s="8"/>
      <c r="C58" s="16"/>
      <c r="D58" s="16">
        <v>323</v>
      </c>
      <c r="E58" s="16"/>
      <c r="F58" s="16" t="s">
        <v>123</v>
      </c>
      <c r="G58" s="83">
        <f>SUM(G59:G67)</f>
        <v>3364056.84</v>
      </c>
      <c r="H58" s="77"/>
      <c r="I58" s="77"/>
      <c r="J58" s="83">
        <f>SUM(J59:J67)</f>
        <v>3488731.8800000004</v>
      </c>
      <c r="K58" s="88">
        <f t="shared" si="15"/>
        <v>103.70609195770903</v>
      </c>
      <c r="L58" s="78"/>
    </row>
    <row r="59" spans="2:12" x14ac:dyDescent="0.25">
      <c r="B59" s="8"/>
      <c r="C59" s="8"/>
      <c r="D59" s="8"/>
      <c r="E59" s="8">
        <v>3231</v>
      </c>
      <c r="F59" s="8" t="s">
        <v>114</v>
      </c>
      <c r="G59" s="85">
        <v>102263.16</v>
      </c>
      <c r="H59" s="5"/>
      <c r="I59" s="5"/>
      <c r="J59" s="87">
        <v>93993.76</v>
      </c>
      <c r="K59" s="89">
        <f t="shared" si="15"/>
        <v>91.913607989426481</v>
      </c>
      <c r="L59" s="27"/>
    </row>
    <row r="60" spans="2:12" x14ac:dyDescent="0.25">
      <c r="B60" s="8"/>
      <c r="C60" s="8"/>
      <c r="D60" s="8"/>
      <c r="E60" s="8">
        <v>3232</v>
      </c>
      <c r="F60" s="8" t="s">
        <v>115</v>
      </c>
      <c r="G60" s="85">
        <v>421769.56</v>
      </c>
      <c r="H60" s="5"/>
      <c r="I60" s="5"/>
      <c r="J60" s="87">
        <v>268954.44</v>
      </c>
      <c r="K60" s="89">
        <f t="shared" si="15"/>
        <v>63.76810123518635</v>
      </c>
      <c r="L60" s="27"/>
    </row>
    <row r="61" spans="2:12" x14ac:dyDescent="0.25">
      <c r="B61" s="8"/>
      <c r="C61" s="8"/>
      <c r="D61" s="8"/>
      <c r="E61" s="8">
        <v>3233</v>
      </c>
      <c r="F61" s="8" t="s">
        <v>116</v>
      </c>
      <c r="G61" s="85">
        <v>99910.84</v>
      </c>
      <c r="H61" s="5"/>
      <c r="I61" s="5"/>
      <c r="J61" s="87">
        <v>90596.57</v>
      </c>
      <c r="K61" s="89">
        <f t="shared" si="15"/>
        <v>90.677417985876218</v>
      </c>
      <c r="L61" s="27"/>
    </row>
    <row r="62" spans="2:12" x14ac:dyDescent="0.25">
      <c r="B62" s="8"/>
      <c r="C62" s="8"/>
      <c r="D62" s="8"/>
      <c r="E62" s="8">
        <v>3234</v>
      </c>
      <c r="F62" s="8" t="s">
        <v>117</v>
      </c>
      <c r="G62" s="85">
        <v>52727.59</v>
      </c>
      <c r="H62" s="5"/>
      <c r="I62" s="5"/>
      <c r="J62" s="87">
        <v>48747.38</v>
      </c>
      <c r="K62" s="89">
        <f t="shared" si="15"/>
        <v>92.451371283990042</v>
      </c>
      <c r="L62" s="27"/>
    </row>
    <row r="63" spans="2:12" x14ac:dyDescent="0.25">
      <c r="B63" s="8"/>
      <c r="C63" s="8"/>
      <c r="D63" s="8"/>
      <c r="E63" s="8">
        <v>3235</v>
      </c>
      <c r="F63" s="8" t="s">
        <v>118</v>
      </c>
      <c r="G63" s="85">
        <v>1474918.02</v>
      </c>
      <c r="H63" s="5"/>
      <c r="I63" s="5"/>
      <c r="J63" s="87">
        <v>1252777.82</v>
      </c>
      <c r="K63" s="89">
        <f t="shared" si="15"/>
        <v>84.938810361812529</v>
      </c>
      <c r="L63" s="27"/>
    </row>
    <row r="64" spans="2:12" x14ac:dyDescent="0.25">
      <c r="B64" s="8"/>
      <c r="C64" s="8"/>
      <c r="D64" s="8"/>
      <c r="E64" s="8">
        <v>3236</v>
      </c>
      <c r="F64" s="8" t="s">
        <v>119</v>
      </c>
      <c r="G64" s="85">
        <v>28766.46</v>
      </c>
      <c r="H64" s="5"/>
      <c r="I64" s="5"/>
      <c r="J64" s="87">
        <v>46470.91</v>
      </c>
      <c r="K64" s="89">
        <f t="shared" si="15"/>
        <v>161.54545953864329</v>
      </c>
      <c r="L64" s="27"/>
    </row>
    <row r="65" spans="2:12" x14ac:dyDescent="0.25">
      <c r="B65" s="8"/>
      <c r="C65" s="8"/>
      <c r="D65" s="8"/>
      <c r="E65" s="8">
        <v>3237</v>
      </c>
      <c r="F65" s="8" t="s">
        <v>120</v>
      </c>
      <c r="G65" s="85">
        <v>287098.02</v>
      </c>
      <c r="H65" s="5"/>
      <c r="I65" s="5"/>
      <c r="J65" s="87">
        <v>816544.44</v>
      </c>
      <c r="K65" s="89">
        <f t="shared" si="15"/>
        <v>284.41312134441051</v>
      </c>
      <c r="L65" s="27"/>
    </row>
    <row r="66" spans="2:12" x14ac:dyDescent="0.25">
      <c r="B66" s="8"/>
      <c r="C66" s="8"/>
      <c r="D66" s="8"/>
      <c r="E66" s="8">
        <v>3238</v>
      </c>
      <c r="F66" s="8" t="s">
        <v>121</v>
      </c>
      <c r="G66" s="85">
        <v>609074.93999999994</v>
      </c>
      <c r="H66" s="5"/>
      <c r="I66" s="5"/>
      <c r="J66" s="87">
        <v>549111.63</v>
      </c>
      <c r="K66" s="89">
        <f t="shared" si="15"/>
        <v>90.15501934786549</v>
      </c>
      <c r="L66" s="27"/>
    </row>
    <row r="67" spans="2:12" x14ac:dyDescent="0.25">
      <c r="B67" s="8"/>
      <c r="C67" s="8"/>
      <c r="D67" s="8"/>
      <c r="E67" s="8">
        <v>3239</v>
      </c>
      <c r="F67" s="8" t="s">
        <v>122</v>
      </c>
      <c r="G67" s="85">
        <v>287528.25</v>
      </c>
      <c r="H67" s="5"/>
      <c r="I67" s="5"/>
      <c r="J67" s="87">
        <v>321534.93</v>
      </c>
      <c r="K67" s="89">
        <f t="shared" si="15"/>
        <v>111.82724827908214</v>
      </c>
      <c r="L67" s="27"/>
    </row>
    <row r="68" spans="2:12" x14ac:dyDescent="0.25">
      <c r="B68" s="8"/>
      <c r="C68" s="16"/>
      <c r="D68" s="16">
        <v>329</v>
      </c>
      <c r="E68" s="16"/>
      <c r="F68" s="16" t="s">
        <v>124</v>
      </c>
      <c r="G68" s="83">
        <f>SUM(G69:G75)</f>
        <v>205545.91</v>
      </c>
      <c r="H68" s="77"/>
      <c r="I68" s="77"/>
      <c r="J68" s="83">
        <f>SUM(J69:J75)</f>
        <v>178670.57</v>
      </c>
      <c r="K68" s="88">
        <f t="shared" si="15"/>
        <v>86.924896729883855</v>
      </c>
      <c r="L68" s="78"/>
    </row>
    <row r="69" spans="2:12" ht="25.5" x14ac:dyDescent="0.25">
      <c r="B69" s="8"/>
      <c r="C69" s="8"/>
      <c r="D69" s="8"/>
      <c r="E69" s="8">
        <v>3291</v>
      </c>
      <c r="F69" s="22" t="s">
        <v>160</v>
      </c>
      <c r="G69" s="85">
        <v>1356.73</v>
      </c>
      <c r="H69" s="5"/>
      <c r="I69" s="5"/>
      <c r="J69" s="87">
        <v>1299.29</v>
      </c>
      <c r="K69" s="89">
        <f t="shared" si="15"/>
        <v>95.766291008527844</v>
      </c>
      <c r="L69" s="27"/>
    </row>
    <row r="70" spans="2:12" x14ac:dyDescent="0.25">
      <c r="B70" s="8"/>
      <c r="C70" s="8"/>
      <c r="D70" s="8"/>
      <c r="E70" s="8">
        <v>3292</v>
      </c>
      <c r="F70" s="8" t="s">
        <v>125</v>
      </c>
      <c r="G70" s="85">
        <v>81207.41</v>
      </c>
      <c r="H70" s="5"/>
      <c r="I70" s="5"/>
      <c r="J70" s="87">
        <v>81677.61</v>
      </c>
      <c r="K70" s="89">
        <f t="shared" si="15"/>
        <v>100.57901120107142</v>
      </c>
      <c r="L70" s="27"/>
    </row>
    <row r="71" spans="2:12" x14ac:dyDescent="0.25">
      <c r="B71" s="8"/>
      <c r="C71" s="8"/>
      <c r="D71" s="8"/>
      <c r="E71" s="8">
        <v>3293</v>
      </c>
      <c r="F71" s="8" t="s">
        <v>126</v>
      </c>
      <c r="G71" s="85">
        <v>86218.12</v>
      </c>
      <c r="H71" s="5"/>
      <c r="I71" s="5"/>
      <c r="J71" s="87">
        <v>59300.43</v>
      </c>
      <c r="K71" s="89">
        <f t="shared" si="15"/>
        <v>68.779544253574542</v>
      </c>
      <c r="L71" s="27"/>
    </row>
    <row r="72" spans="2:12" x14ac:dyDescent="0.25">
      <c r="B72" s="8"/>
      <c r="C72" s="8"/>
      <c r="D72" s="8"/>
      <c r="E72" s="8">
        <v>3294</v>
      </c>
      <c r="F72" s="8" t="s">
        <v>127</v>
      </c>
      <c r="G72" s="85">
        <v>16260.2</v>
      </c>
      <c r="H72" s="5"/>
      <c r="I72" s="5"/>
      <c r="J72" s="87">
        <v>17070.77</v>
      </c>
      <c r="K72" s="89">
        <f t="shared" si="15"/>
        <v>104.98499403451372</v>
      </c>
      <c r="L72" s="27"/>
    </row>
    <row r="73" spans="2:12" x14ac:dyDescent="0.25">
      <c r="B73" s="8"/>
      <c r="C73" s="8"/>
      <c r="D73" s="8"/>
      <c r="E73" s="8">
        <v>3295</v>
      </c>
      <c r="F73" s="8" t="s">
        <v>128</v>
      </c>
      <c r="G73" s="85">
        <v>17823.78</v>
      </c>
      <c r="H73" s="5"/>
      <c r="I73" s="5"/>
      <c r="J73" s="87">
        <v>11710.89</v>
      </c>
      <c r="K73" s="89">
        <f t="shared" si="15"/>
        <v>65.70373961078964</v>
      </c>
      <c r="L73" s="27"/>
    </row>
    <row r="74" spans="2:12" x14ac:dyDescent="0.25">
      <c r="B74" s="8"/>
      <c r="C74" s="8"/>
      <c r="D74" s="8"/>
      <c r="E74" s="8">
        <v>3296</v>
      </c>
      <c r="F74" s="8" t="s">
        <v>129</v>
      </c>
      <c r="G74" s="85">
        <v>2322.65</v>
      </c>
      <c r="H74" s="5"/>
      <c r="I74" s="5"/>
      <c r="J74" s="87">
        <v>7069.14</v>
      </c>
      <c r="K74" s="89">
        <f t="shared" si="15"/>
        <v>304.35666157191139</v>
      </c>
      <c r="L74" s="27"/>
    </row>
    <row r="75" spans="2:12" x14ac:dyDescent="0.25">
      <c r="B75" s="8"/>
      <c r="C75" s="8"/>
      <c r="D75" s="8"/>
      <c r="E75" s="8">
        <v>3299</v>
      </c>
      <c r="F75" s="8" t="s">
        <v>124</v>
      </c>
      <c r="G75" s="85">
        <v>357.02</v>
      </c>
      <c r="H75" s="5"/>
      <c r="I75" s="5"/>
      <c r="J75" s="87">
        <v>542.44000000000005</v>
      </c>
      <c r="K75" s="89">
        <f t="shared" si="15"/>
        <v>151.93546580023531</v>
      </c>
      <c r="L75" s="27"/>
    </row>
    <row r="76" spans="2:12" x14ac:dyDescent="0.25">
      <c r="B76" s="8"/>
      <c r="C76" s="16">
        <v>34</v>
      </c>
      <c r="D76" s="16"/>
      <c r="E76" s="16"/>
      <c r="F76" s="16" t="s">
        <v>130</v>
      </c>
      <c r="G76" s="83">
        <f>+G77</f>
        <v>7065.5999999999995</v>
      </c>
      <c r="H76" s="77">
        <v>16341</v>
      </c>
      <c r="I76" s="77">
        <v>16341</v>
      </c>
      <c r="J76" s="83">
        <f>+J77</f>
        <v>6255.4199999999992</v>
      </c>
      <c r="K76" s="88">
        <f t="shared" si="15"/>
        <v>88.533457880434767</v>
      </c>
      <c r="L76" s="88">
        <f>J76/I76*100</f>
        <v>38.280521387919954</v>
      </c>
    </row>
    <row r="77" spans="2:12" x14ac:dyDescent="0.25">
      <c r="B77" s="8"/>
      <c r="C77" s="16"/>
      <c r="D77" s="16">
        <v>343</v>
      </c>
      <c r="E77" s="16"/>
      <c r="F77" s="16" t="s">
        <v>131</v>
      </c>
      <c r="G77" s="83">
        <f>+G78+G79+G80</f>
        <v>7065.5999999999995</v>
      </c>
      <c r="H77" s="77"/>
      <c r="I77" s="77"/>
      <c r="J77" s="83">
        <f>+J78+J79+J80</f>
        <v>6255.4199999999992</v>
      </c>
      <c r="K77" s="88">
        <f t="shared" si="15"/>
        <v>88.533457880434767</v>
      </c>
      <c r="L77" s="78"/>
    </row>
    <row r="78" spans="2:12" x14ac:dyDescent="0.25">
      <c r="B78" s="8"/>
      <c r="C78" s="8"/>
      <c r="D78" s="8"/>
      <c r="E78" s="8">
        <v>3431</v>
      </c>
      <c r="F78" s="8" t="s">
        <v>132</v>
      </c>
      <c r="G78" s="85">
        <v>5094.1499999999996</v>
      </c>
      <c r="H78" s="5"/>
      <c r="I78" s="5"/>
      <c r="J78" s="87">
        <v>5224.03</v>
      </c>
      <c r="K78" s="89">
        <f t="shared" si="15"/>
        <v>102.54959119774645</v>
      </c>
      <c r="L78" s="27"/>
    </row>
    <row r="79" spans="2:12" ht="25.5" x14ac:dyDescent="0.25">
      <c r="B79" s="8"/>
      <c r="C79" s="8"/>
      <c r="D79" s="8"/>
      <c r="E79" s="8">
        <v>3432</v>
      </c>
      <c r="F79" s="22" t="s">
        <v>133</v>
      </c>
      <c r="G79" s="85">
        <v>1932.62</v>
      </c>
      <c r="H79" s="5"/>
      <c r="I79" s="5"/>
      <c r="J79" s="87">
        <v>998.53</v>
      </c>
      <c r="K79" s="89">
        <f t="shared" si="15"/>
        <v>51.667166851217516</v>
      </c>
      <c r="L79" s="27"/>
    </row>
    <row r="80" spans="2:12" x14ac:dyDescent="0.25">
      <c r="B80" s="8"/>
      <c r="C80" s="8"/>
      <c r="D80" s="8"/>
      <c r="E80" s="8">
        <v>3433</v>
      </c>
      <c r="F80" s="8" t="s">
        <v>134</v>
      </c>
      <c r="G80" s="85">
        <v>38.83</v>
      </c>
      <c r="H80" s="5"/>
      <c r="I80" s="5"/>
      <c r="J80" s="87">
        <v>32.86</v>
      </c>
      <c r="K80" s="89">
        <f t="shared" si="15"/>
        <v>84.625289724439867</v>
      </c>
      <c r="L80" s="27"/>
    </row>
    <row r="81" spans="2:12" ht="25.5" x14ac:dyDescent="0.25">
      <c r="B81" s="8"/>
      <c r="C81" s="16">
        <v>37</v>
      </c>
      <c r="D81" s="16"/>
      <c r="E81" s="16"/>
      <c r="F81" s="81" t="s">
        <v>135</v>
      </c>
      <c r="G81" s="83">
        <f>+G82</f>
        <v>3253.04</v>
      </c>
      <c r="H81" s="77">
        <v>0</v>
      </c>
      <c r="I81" s="77">
        <v>0</v>
      </c>
      <c r="J81" s="83">
        <f>+J82</f>
        <v>0</v>
      </c>
      <c r="K81" s="88">
        <f t="shared" si="15"/>
        <v>0</v>
      </c>
      <c r="L81" s="78"/>
    </row>
    <row r="82" spans="2:12" ht="25.5" x14ac:dyDescent="0.25">
      <c r="B82" s="8"/>
      <c r="C82" s="16"/>
      <c r="D82" s="16">
        <v>372</v>
      </c>
      <c r="E82" s="16"/>
      <c r="F82" s="81" t="s">
        <v>136</v>
      </c>
      <c r="G82" s="83">
        <f>+G83</f>
        <v>3253.04</v>
      </c>
      <c r="H82" s="77"/>
      <c r="I82" s="77"/>
      <c r="J82" s="83">
        <f>+J83</f>
        <v>0</v>
      </c>
      <c r="K82" s="88">
        <f t="shared" si="15"/>
        <v>0</v>
      </c>
      <c r="L82" s="78"/>
    </row>
    <row r="83" spans="2:12" x14ac:dyDescent="0.25">
      <c r="B83" s="8"/>
      <c r="C83" s="8"/>
      <c r="D83" s="8"/>
      <c r="E83" s="8">
        <v>3721</v>
      </c>
      <c r="F83" s="22" t="s">
        <v>137</v>
      </c>
      <c r="G83" s="85">
        <v>3253.04</v>
      </c>
      <c r="H83" s="5"/>
      <c r="I83" s="5"/>
      <c r="J83" s="87">
        <v>0</v>
      </c>
      <c r="K83" s="89">
        <f t="shared" si="15"/>
        <v>0</v>
      </c>
      <c r="L83" s="27"/>
    </row>
    <row r="84" spans="2:12" x14ac:dyDescent="0.25">
      <c r="B84" s="8"/>
      <c r="C84" s="16">
        <v>38</v>
      </c>
      <c r="D84" s="16"/>
      <c r="E84" s="16"/>
      <c r="F84" s="16" t="s">
        <v>138</v>
      </c>
      <c r="G84" s="83">
        <f>+G85</f>
        <v>0</v>
      </c>
      <c r="H84" s="77">
        <v>8654</v>
      </c>
      <c r="I84" s="77">
        <v>8654</v>
      </c>
      <c r="J84" s="83">
        <f>+J85</f>
        <v>0</v>
      </c>
      <c r="K84" s="88"/>
      <c r="L84" s="88">
        <f>J84/I84*100</f>
        <v>0</v>
      </c>
    </row>
    <row r="85" spans="2:12" x14ac:dyDescent="0.25">
      <c r="B85" s="8"/>
      <c r="C85" s="16"/>
      <c r="D85" s="16">
        <v>383</v>
      </c>
      <c r="E85" s="16"/>
      <c r="F85" s="16" t="s">
        <v>162</v>
      </c>
      <c r="G85" s="83">
        <f>+G86+G87+G88</f>
        <v>0</v>
      </c>
      <c r="H85" s="77"/>
      <c r="I85" s="77"/>
      <c r="J85" s="83">
        <f>+J86+J87+J88</f>
        <v>0</v>
      </c>
      <c r="K85" s="88"/>
      <c r="L85" s="78"/>
    </row>
    <row r="86" spans="2:12" x14ac:dyDescent="0.25">
      <c r="B86" s="8"/>
      <c r="C86" s="8"/>
      <c r="D86" s="8"/>
      <c r="E86" s="8">
        <v>3831</v>
      </c>
      <c r="F86" s="8" t="s">
        <v>139</v>
      </c>
      <c r="G86" s="85">
        <v>0</v>
      </c>
      <c r="H86" s="5"/>
      <c r="I86" s="5"/>
      <c r="J86" s="87">
        <v>0</v>
      </c>
      <c r="K86" s="89"/>
      <c r="L86" s="27"/>
    </row>
    <row r="87" spans="2:12" x14ac:dyDescent="0.25">
      <c r="B87" s="8"/>
      <c r="C87" s="8"/>
      <c r="D87" s="8"/>
      <c r="E87" s="8">
        <v>3833</v>
      </c>
      <c r="F87" s="8" t="s">
        <v>140</v>
      </c>
      <c r="G87" s="85">
        <v>0</v>
      </c>
      <c r="H87" s="5"/>
      <c r="I87" s="5"/>
      <c r="J87" s="87">
        <v>0</v>
      </c>
      <c r="K87" s="89"/>
      <c r="L87" s="27"/>
    </row>
    <row r="88" spans="2:12" x14ac:dyDescent="0.25">
      <c r="B88" s="8"/>
      <c r="C88" s="8"/>
      <c r="D88" s="8"/>
      <c r="E88" s="8">
        <v>3834</v>
      </c>
      <c r="F88" s="8" t="s">
        <v>141</v>
      </c>
      <c r="G88" s="85">
        <v>0</v>
      </c>
      <c r="H88" s="5"/>
      <c r="I88" s="5"/>
      <c r="J88" s="87">
        <v>0</v>
      </c>
      <c r="K88" s="89"/>
      <c r="L88" s="27"/>
    </row>
    <row r="89" spans="2:12" x14ac:dyDescent="0.25">
      <c r="B89" s="10">
        <v>4</v>
      </c>
      <c r="C89" s="11"/>
      <c r="D89" s="11"/>
      <c r="E89" s="11"/>
      <c r="F89" s="14" t="s">
        <v>6</v>
      </c>
      <c r="G89" s="83">
        <f>+G90+G93+G105</f>
        <v>1379437.7600000002</v>
      </c>
      <c r="H89" s="77">
        <f t="shared" ref="H89:J89" si="17">+H90+H93+H105</f>
        <v>2327166</v>
      </c>
      <c r="I89" s="77">
        <f t="shared" si="17"/>
        <v>2327166</v>
      </c>
      <c r="J89" s="83">
        <f t="shared" si="17"/>
        <v>1737471.1099999999</v>
      </c>
      <c r="K89" s="88">
        <f t="shared" si="15"/>
        <v>125.95502025404899</v>
      </c>
      <c r="L89" s="88">
        <f>J89/I89*100</f>
        <v>74.660385636435052</v>
      </c>
    </row>
    <row r="90" spans="2:12" ht="25.5" x14ac:dyDescent="0.25">
      <c r="B90" s="12"/>
      <c r="C90" s="7">
        <v>41</v>
      </c>
      <c r="D90" s="7"/>
      <c r="E90" s="7"/>
      <c r="F90" s="14" t="s">
        <v>7</v>
      </c>
      <c r="G90" s="83">
        <f>+G91</f>
        <v>11198.49</v>
      </c>
      <c r="H90" s="77">
        <v>109762</v>
      </c>
      <c r="I90" s="90">
        <v>109762</v>
      </c>
      <c r="J90" s="83">
        <f>+J91</f>
        <v>0</v>
      </c>
      <c r="K90" s="88">
        <f t="shared" si="15"/>
        <v>0</v>
      </c>
      <c r="L90" s="88">
        <f>J90/I90*100</f>
        <v>0</v>
      </c>
    </row>
    <row r="91" spans="2:12" x14ac:dyDescent="0.25">
      <c r="B91" s="12"/>
      <c r="C91" s="7"/>
      <c r="D91" s="7">
        <v>412</v>
      </c>
      <c r="E91" s="7"/>
      <c r="F91" s="14" t="s">
        <v>142</v>
      </c>
      <c r="G91" s="83">
        <f>+G92</f>
        <v>11198.49</v>
      </c>
      <c r="H91" s="77"/>
      <c r="I91" s="90"/>
      <c r="J91" s="83">
        <f>+J92</f>
        <v>0</v>
      </c>
      <c r="K91" s="88">
        <f t="shared" si="15"/>
        <v>0</v>
      </c>
      <c r="L91" s="78"/>
    </row>
    <row r="92" spans="2:12" x14ac:dyDescent="0.25">
      <c r="B92" s="12"/>
      <c r="C92" s="12"/>
      <c r="D92" s="12"/>
      <c r="E92" s="12">
        <v>4123</v>
      </c>
      <c r="F92" s="15" t="s">
        <v>143</v>
      </c>
      <c r="G92" s="85">
        <v>11198.49</v>
      </c>
      <c r="H92" s="5"/>
      <c r="I92" s="6"/>
      <c r="J92" s="87">
        <v>0</v>
      </c>
      <c r="K92" s="89">
        <f t="shared" si="15"/>
        <v>0</v>
      </c>
      <c r="L92" s="27"/>
    </row>
    <row r="93" spans="2:12" ht="25.5" customHeight="1" x14ac:dyDescent="0.25">
      <c r="B93" s="12"/>
      <c r="C93" s="7">
        <v>42</v>
      </c>
      <c r="D93" s="7"/>
      <c r="E93" s="7"/>
      <c r="F93" s="14" t="s">
        <v>144</v>
      </c>
      <c r="G93" s="83">
        <f>+G94+G96+G101+G103</f>
        <v>1051235.8900000001</v>
      </c>
      <c r="H93" s="77">
        <v>1683265</v>
      </c>
      <c r="I93" s="90">
        <v>1683265</v>
      </c>
      <c r="J93" s="83">
        <f>+J94+J96+J101+J103</f>
        <v>1371207.01</v>
      </c>
      <c r="K93" s="88">
        <f t="shared" si="15"/>
        <v>130.43761376906565</v>
      </c>
      <c r="L93" s="88">
        <f>J93/I93*100</f>
        <v>81.461149016940297</v>
      </c>
    </row>
    <row r="94" spans="2:12" x14ac:dyDescent="0.25">
      <c r="B94" s="12"/>
      <c r="C94" s="7"/>
      <c r="D94" s="7">
        <v>421</v>
      </c>
      <c r="E94" s="7"/>
      <c r="F94" s="14" t="s">
        <v>145</v>
      </c>
      <c r="G94" s="83">
        <f>+G95</f>
        <v>88091.76</v>
      </c>
      <c r="H94" s="77"/>
      <c r="I94" s="90"/>
      <c r="J94" s="83">
        <f>+J95</f>
        <v>204863.55</v>
      </c>
      <c r="K94" s="88">
        <f t="shared" si="15"/>
        <v>232.55699511509366</v>
      </c>
      <c r="L94" s="78"/>
    </row>
    <row r="95" spans="2:12" x14ac:dyDescent="0.25">
      <c r="B95" s="12"/>
      <c r="C95" s="12"/>
      <c r="D95" s="12"/>
      <c r="E95" s="12">
        <v>4212</v>
      </c>
      <c r="F95" s="15" t="s">
        <v>146</v>
      </c>
      <c r="G95" s="85">
        <v>88091.76</v>
      </c>
      <c r="H95" s="5"/>
      <c r="I95" s="6"/>
      <c r="J95" s="87">
        <v>204863.55</v>
      </c>
      <c r="K95" s="89">
        <f t="shared" si="15"/>
        <v>232.55699511509366</v>
      </c>
      <c r="L95" s="27"/>
    </row>
    <row r="96" spans="2:12" x14ac:dyDescent="0.25">
      <c r="B96" s="12"/>
      <c r="C96" s="7"/>
      <c r="D96" s="7">
        <v>422</v>
      </c>
      <c r="E96" s="7"/>
      <c r="F96" s="14" t="s">
        <v>147</v>
      </c>
      <c r="G96" s="83">
        <f>SUM(G97:G100)</f>
        <v>489167.56</v>
      </c>
      <c r="H96" s="77"/>
      <c r="I96" s="90"/>
      <c r="J96" s="83">
        <f>SUM(J97:J100)</f>
        <v>866349.55</v>
      </c>
      <c r="K96" s="88">
        <f t="shared" si="15"/>
        <v>177.10690995126498</v>
      </c>
      <c r="L96" s="78"/>
    </row>
    <row r="97" spans="2:12" x14ac:dyDescent="0.25">
      <c r="B97" s="12"/>
      <c r="C97" s="12"/>
      <c r="D97" s="12"/>
      <c r="E97" s="12">
        <v>4221</v>
      </c>
      <c r="F97" s="15" t="s">
        <v>95</v>
      </c>
      <c r="G97" s="85">
        <v>224148.26</v>
      </c>
      <c r="H97" s="5"/>
      <c r="I97" s="6"/>
      <c r="J97" s="87">
        <v>218195.22</v>
      </c>
      <c r="K97" s="89">
        <f t="shared" si="15"/>
        <v>97.344150697400011</v>
      </c>
      <c r="L97" s="27"/>
    </row>
    <row r="98" spans="2:12" x14ac:dyDescent="0.25">
      <c r="B98" s="12"/>
      <c r="C98" s="12"/>
      <c r="D98" s="12"/>
      <c r="E98" s="12">
        <v>4222</v>
      </c>
      <c r="F98" s="15" t="s">
        <v>148</v>
      </c>
      <c r="G98" s="85">
        <v>9533.5499999999993</v>
      </c>
      <c r="H98" s="5"/>
      <c r="I98" s="6"/>
      <c r="J98" s="87">
        <v>38365.25</v>
      </c>
      <c r="K98" s="89">
        <f t="shared" si="15"/>
        <v>402.42354631800328</v>
      </c>
      <c r="L98" s="27"/>
    </row>
    <row r="99" spans="2:12" x14ac:dyDescent="0.25">
      <c r="B99" s="12"/>
      <c r="C99" s="12"/>
      <c r="D99" s="12"/>
      <c r="E99" s="12">
        <v>4223</v>
      </c>
      <c r="F99" s="15" t="s">
        <v>149</v>
      </c>
      <c r="G99" s="85">
        <v>17028.5</v>
      </c>
      <c r="H99" s="5"/>
      <c r="I99" s="6"/>
      <c r="J99" s="87">
        <v>4859.8</v>
      </c>
      <c r="K99" s="89">
        <f t="shared" si="15"/>
        <v>28.539213671198286</v>
      </c>
      <c r="L99" s="27"/>
    </row>
    <row r="100" spans="2:12" x14ac:dyDescent="0.25">
      <c r="B100" s="12"/>
      <c r="C100" s="12"/>
      <c r="D100" s="12"/>
      <c r="E100" s="12">
        <v>4225</v>
      </c>
      <c r="F100" s="15" t="s">
        <v>150</v>
      </c>
      <c r="G100" s="85">
        <v>238457.25</v>
      </c>
      <c r="H100" s="5"/>
      <c r="I100" s="6"/>
      <c r="J100" s="87">
        <v>604929.28000000003</v>
      </c>
      <c r="K100" s="89">
        <f t="shared" ref="K100:K113" si="18">+J100/G100*100</f>
        <v>253.68458287596627</v>
      </c>
      <c r="L100" s="27"/>
    </row>
    <row r="101" spans="2:12" x14ac:dyDescent="0.25">
      <c r="B101" s="12"/>
      <c r="C101" s="7"/>
      <c r="D101" s="7">
        <v>423</v>
      </c>
      <c r="E101" s="7"/>
      <c r="F101" s="14" t="s">
        <v>151</v>
      </c>
      <c r="G101" s="83">
        <f>+G102</f>
        <v>155018.94</v>
      </c>
      <c r="H101" s="77"/>
      <c r="I101" s="90"/>
      <c r="J101" s="91">
        <f>+J102</f>
        <v>63392.66</v>
      </c>
      <c r="K101" s="88">
        <f t="shared" si="18"/>
        <v>40.893493401515975</v>
      </c>
      <c r="L101" s="78"/>
    </row>
    <row r="102" spans="2:12" x14ac:dyDescent="0.25">
      <c r="B102" s="12"/>
      <c r="C102" s="12"/>
      <c r="D102" s="12"/>
      <c r="E102" s="12">
        <v>4231</v>
      </c>
      <c r="F102" s="15" t="s">
        <v>97</v>
      </c>
      <c r="G102" s="85">
        <v>155018.94</v>
      </c>
      <c r="H102" s="5"/>
      <c r="I102" s="6"/>
      <c r="J102" s="87">
        <v>63392.66</v>
      </c>
      <c r="K102" s="89">
        <f t="shared" si="18"/>
        <v>40.893493401515975</v>
      </c>
      <c r="L102" s="27"/>
    </row>
    <row r="103" spans="2:12" x14ac:dyDescent="0.25">
      <c r="B103" s="12"/>
      <c r="C103" s="7"/>
      <c r="D103" s="7">
        <v>426</v>
      </c>
      <c r="E103" s="7"/>
      <c r="F103" s="14" t="s">
        <v>152</v>
      </c>
      <c r="G103" s="83">
        <f>+G104</f>
        <v>318957.63</v>
      </c>
      <c r="H103" s="77"/>
      <c r="I103" s="90"/>
      <c r="J103" s="91">
        <f>+J104</f>
        <v>236601.25</v>
      </c>
      <c r="K103" s="88">
        <f t="shared" si="18"/>
        <v>74.179523468367876</v>
      </c>
      <c r="L103" s="78"/>
    </row>
    <row r="104" spans="2:12" x14ac:dyDescent="0.25">
      <c r="B104" s="12"/>
      <c r="C104" s="12"/>
      <c r="D104" s="12"/>
      <c r="E104" s="12">
        <v>4262</v>
      </c>
      <c r="F104" s="15" t="s">
        <v>159</v>
      </c>
      <c r="G104" s="85">
        <v>318957.63</v>
      </c>
      <c r="H104" s="5"/>
      <c r="I104" s="6"/>
      <c r="J104" s="87">
        <v>236601.25</v>
      </c>
      <c r="K104" s="89">
        <f t="shared" si="18"/>
        <v>74.179523468367876</v>
      </c>
      <c r="L104" s="27"/>
    </row>
    <row r="105" spans="2:12" ht="25.5" x14ac:dyDescent="0.25">
      <c r="B105" s="12"/>
      <c r="C105" s="7">
        <v>45</v>
      </c>
      <c r="D105" s="7"/>
      <c r="E105" s="7"/>
      <c r="F105" s="14" t="s">
        <v>153</v>
      </c>
      <c r="G105" s="83">
        <f>+G106+G108+G110+G112</f>
        <v>317003.38</v>
      </c>
      <c r="H105" s="77">
        <v>534139</v>
      </c>
      <c r="I105" s="90">
        <v>534139</v>
      </c>
      <c r="J105" s="83">
        <f>+J106+J108+J110+J112</f>
        <v>366264.1</v>
      </c>
      <c r="K105" s="88">
        <f t="shared" si="18"/>
        <v>115.53949361675575</v>
      </c>
      <c r="L105" s="88">
        <f>J105/I105*100</f>
        <v>68.570933783153819</v>
      </c>
    </row>
    <row r="106" spans="2:12" x14ac:dyDescent="0.25">
      <c r="B106" s="12"/>
      <c r="C106" s="7"/>
      <c r="D106" s="7">
        <v>451</v>
      </c>
      <c r="E106" s="7"/>
      <c r="F106" s="14" t="s">
        <v>154</v>
      </c>
      <c r="G106" s="83">
        <f>+G107</f>
        <v>37518.07</v>
      </c>
      <c r="H106" s="77"/>
      <c r="I106" s="90"/>
      <c r="J106" s="91">
        <f>+J107</f>
        <v>16437.5</v>
      </c>
      <c r="K106" s="88">
        <f t="shared" si="18"/>
        <v>43.812221684111151</v>
      </c>
      <c r="L106" s="78"/>
    </row>
    <row r="107" spans="2:12" x14ac:dyDescent="0.25">
      <c r="B107" s="12"/>
      <c r="C107" s="12"/>
      <c r="D107" s="12"/>
      <c r="E107" s="12">
        <v>4511</v>
      </c>
      <c r="F107" s="15" t="s">
        <v>154</v>
      </c>
      <c r="G107" s="85">
        <v>37518.07</v>
      </c>
      <c r="H107" s="5"/>
      <c r="I107" s="6"/>
      <c r="J107" s="87">
        <v>16437.5</v>
      </c>
      <c r="K107" s="89">
        <f t="shared" si="18"/>
        <v>43.812221684111151</v>
      </c>
      <c r="L107" s="27"/>
    </row>
    <row r="108" spans="2:12" x14ac:dyDescent="0.25">
      <c r="B108" s="12"/>
      <c r="C108" s="7"/>
      <c r="D108" s="7">
        <v>452</v>
      </c>
      <c r="E108" s="7"/>
      <c r="F108" s="14" t="s">
        <v>155</v>
      </c>
      <c r="G108" s="83">
        <f>+G109</f>
        <v>15769.13</v>
      </c>
      <c r="H108" s="77"/>
      <c r="I108" s="90"/>
      <c r="J108" s="91">
        <f>+J109</f>
        <v>7632.63</v>
      </c>
      <c r="K108" s="88">
        <f t="shared" si="18"/>
        <v>48.402353205281464</v>
      </c>
      <c r="L108" s="78"/>
    </row>
    <row r="109" spans="2:12" x14ac:dyDescent="0.25">
      <c r="B109" s="12"/>
      <c r="C109" s="12"/>
      <c r="D109" s="12"/>
      <c r="E109" s="12">
        <v>4521</v>
      </c>
      <c r="F109" s="15" t="s">
        <v>155</v>
      </c>
      <c r="G109" s="85">
        <v>15769.13</v>
      </c>
      <c r="H109" s="5"/>
      <c r="I109" s="6"/>
      <c r="J109" s="87">
        <v>7632.63</v>
      </c>
      <c r="K109" s="89">
        <f t="shared" si="18"/>
        <v>48.402353205281464</v>
      </c>
      <c r="L109" s="27"/>
    </row>
    <row r="110" spans="2:12" x14ac:dyDescent="0.25">
      <c r="B110" s="12"/>
      <c r="C110" s="7"/>
      <c r="D110" s="7">
        <v>453</v>
      </c>
      <c r="E110" s="7"/>
      <c r="F110" s="14" t="s">
        <v>156</v>
      </c>
      <c r="G110" s="83">
        <f>+G111</f>
        <v>0</v>
      </c>
      <c r="H110" s="77"/>
      <c r="I110" s="90"/>
      <c r="J110" s="91">
        <f>+J111</f>
        <v>74614.31</v>
      </c>
      <c r="K110" s="88"/>
      <c r="L110" s="78"/>
    </row>
    <row r="111" spans="2:12" x14ac:dyDescent="0.25">
      <c r="B111" s="12"/>
      <c r="C111" s="12"/>
      <c r="D111" s="12"/>
      <c r="E111" s="12">
        <v>4531</v>
      </c>
      <c r="F111" s="15" t="s">
        <v>156</v>
      </c>
      <c r="G111" s="85">
        <v>0</v>
      </c>
      <c r="H111" s="5"/>
      <c r="I111" s="6"/>
      <c r="J111" s="87">
        <v>74614.31</v>
      </c>
      <c r="K111" s="89"/>
      <c r="L111" s="27"/>
    </row>
    <row r="112" spans="2:12" ht="25.5" x14ac:dyDescent="0.25">
      <c r="B112" s="12"/>
      <c r="C112" s="7"/>
      <c r="D112" s="7">
        <v>454</v>
      </c>
      <c r="E112" s="7"/>
      <c r="F112" s="14" t="s">
        <v>157</v>
      </c>
      <c r="G112" s="83">
        <f>+G113</f>
        <v>263716.18</v>
      </c>
      <c r="H112" s="77"/>
      <c r="I112" s="90"/>
      <c r="J112" s="91">
        <f>+J113</f>
        <v>267579.65999999997</v>
      </c>
      <c r="K112" s="88">
        <f t="shared" si="18"/>
        <v>101.46501439540039</v>
      </c>
      <c r="L112" s="78"/>
    </row>
    <row r="113" spans="2:12" x14ac:dyDescent="0.25">
      <c r="B113" s="12"/>
      <c r="C113" s="12"/>
      <c r="D113" s="12"/>
      <c r="E113" s="12">
        <v>4541</v>
      </c>
      <c r="F113" s="15" t="s">
        <v>158</v>
      </c>
      <c r="G113" s="85">
        <v>263716.18</v>
      </c>
      <c r="H113" s="5"/>
      <c r="I113" s="6"/>
      <c r="J113" s="87">
        <v>267579.65999999997</v>
      </c>
      <c r="K113" s="89">
        <f t="shared" si="18"/>
        <v>101.46501439540039</v>
      </c>
      <c r="L113" s="27"/>
    </row>
    <row r="116" spans="2:12" ht="15" customHeight="1" x14ac:dyDescent="0.2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2:12" x14ac:dyDescent="0.2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2:12" x14ac:dyDescent="0.2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</sheetData>
  <mergeCells count="12">
    <mergeCell ref="B1:L1"/>
    <mergeCell ref="B2:L2"/>
    <mergeCell ref="B4:L4"/>
    <mergeCell ref="B6:L6"/>
    <mergeCell ref="B34:F34"/>
    <mergeCell ref="B9:F9"/>
    <mergeCell ref="B33:F33"/>
    <mergeCell ref="B8:F8"/>
    <mergeCell ref="B7:L7"/>
    <mergeCell ref="B5:L5"/>
    <mergeCell ref="B32:L32"/>
    <mergeCell ref="B3:L3"/>
  </mergeCells>
  <pageMargins left="0.7" right="0.7" top="0.75" bottom="0.75" header="0.3" footer="0.3"/>
  <pageSetup paperSize="9" scale="83" fitToHeight="0" orientation="landscape" r:id="rId1"/>
  <ignoredErrors>
    <ignoredError sqref="G27 J27" formula="1"/>
    <ignoredError sqref="K10:L30 K31:L3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3"/>
  <sheetViews>
    <sheetView workbookViewId="0">
      <selection activeCell="C16" sqref="C16"/>
    </sheetView>
  </sheetViews>
  <sheetFormatPr defaultRowHeight="15" x14ac:dyDescent="0.25"/>
  <cols>
    <col min="2" max="2" width="37.7109375" customWidth="1"/>
    <col min="3" max="5" width="25.28515625" customWidth="1"/>
    <col min="6" max="6" width="26.8554687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0" t="s">
        <v>45</v>
      </c>
      <c r="C2" s="100"/>
      <c r="D2" s="100"/>
      <c r="E2" s="100"/>
      <c r="F2" s="100"/>
      <c r="G2" s="100"/>
      <c r="H2" s="100"/>
    </row>
    <row r="3" spans="2:8" ht="18" x14ac:dyDescent="0.25">
      <c r="B3" s="50"/>
      <c r="C3" s="50"/>
      <c r="D3" s="50"/>
      <c r="E3" s="50"/>
      <c r="F3" s="51"/>
      <c r="G3" s="51"/>
      <c r="H3" s="51"/>
    </row>
    <row r="4" spans="2:8" ht="33.75" customHeight="1" x14ac:dyDescent="0.25">
      <c r="B4" s="35" t="s">
        <v>8</v>
      </c>
      <c r="C4" s="35" t="str">
        <f>+SAŽETAK!G8</f>
        <v>OSTVARENJE/IZVRŠENJE 
2022.</v>
      </c>
      <c r="D4" s="35" t="str">
        <f>+SAŽETAK!H8</f>
        <v>REBALANS 2023.</v>
      </c>
      <c r="E4" s="35" t="str">
        <f>+SAŽETAK!I8</f>
        <v>TEKUĆI PLAN 2023.*</v>
      </c>
      <c r="F4" s="35" t="str">
        <f>+SAŽETAK!J8</f>
        <v>OSTVARENJE/IZVRŠENJE 
2023.</v>
      </c>
      <c r="G4" s="35" t="s">
        <v>30</v>
      </c>
      <c r="H4" s="35" t="s">
        <v>59</v>
      </c>
    </row>
    <row r="5" spans="2:8" x14ac:dyDescent="0.25">
      <c r="B5" s="35">
        <v>1</v>
      </c>
      <c r="C5" s="37">
        <v>2</v>
      </c>
      <c r="D5" s="37">
        <v>3</v>
      </c>
      <c r="E5" s="37">
        <v>4</v>
      </c>
      <c r="F5" s="37">
        <v>5</v>
      </c>
      <c r="G5" s="37" t="s">
        <v>42</v>
      </c>
      <c r="H5" s="37" t="s">
        <v>43</v>
      </c>
    </row>
    <row r="6" spans="2:8" x14ac:dyDescent="0.25">
      <c r="B6" s="7" t="s">
        <v>56</v>
      </c>
      <c r="C6" s="86">
        <f>+C7+C9+C11</f>
        <v>8612291.7300000004</v>
      </c>
      <c r="D6" s="82">
        <f t="shared" ref="D6:F6" si="0">+D7+D9+D11</f>
        <v>13735085</v>
      </c>
      <c r="E6" s="82">
        <f t="shared" si="0"/>
        <v>13735085</v>
      </c>
      <c r="F6" s="86">
        <f t="shared" si="0"/>
        <v>13886091.100000001</v>
      </c>
      <c r="G6" s="88">
        <f>+F6/C6*100</f>
        <v>161.23572604524395</v>
      </c>
      <c r="H6" s="91">
        <f>+F6/E6*100</f>
        <v>101.09941875132189</v>
      </c>
    </row>
    <row r="7" spans="2:8" x14ac:dyDescent="0.25">
      <c r="B7" s="7" t="s">
        <v>163</v>
      </c>
      <c r="C7" s="83">
        <f>+C8</f>
        <v>8582471.0500000007</v>
      </c>
      <c r="D7" s="77">
        <f t="shared" ref="D7:F7" si="1">+D8</f>
        <v>13693941</v>
      </c>
      <c r="E7" s="77">
        <f t="shared" si="1"/>
        <v>13693941</v>
      </c>
      <c r="F7" s="83">
        <f t="shared" si="1"/>
        <v>13803698.640000001</v>
      </c>
      <c r="G7" s="88">
        <f t="shared" ref="G7:G19" si="2">+F7/C7*100</f>
        <v>160.83594759110781</v>
      </c>
      <c r="H7" s="91">
        <f t="shared" ref="H7:H19" si="3">+F7/E7*100</f>
        <v>100.8015051328175</v>
      </c>
    </row>
    <row r="8" spans="2:8" x14ac:dyDescent="0.25">
      <c r="B8" s="19" t="s">
        <v>164</v>
      </c>
      <c r="C8" s="85">
        <v>8582471.0500000007</v>
      </c>
      <c r="D8" s="5">
        <v>13693941</v>
      </c>
      <c r="E8" s="5">
        <v>13693941</v>
      </c>
      <c r="F8" s="87">
        <v>13803698.640000001</v>
      </c>
      <c r="G8" s="89">
        <f t="shared" si="2"/>
        <v>160.83594759110781</v>
      </c>
      <c r="H8" s="87">
        <f t="shared" si="3"/>
        <v>100.8015051328175</v>
      </c>
    </row>
    <row r="9" spans="2:8" x14ac:dyDescent="0.25">
      <c r="B9" s="7" t="s">
        <v>165</v>
      </c>
      <c r="C9" s="83">
        <f>+C10</f>
        <v>11129.79</v>
      </c>
      <c r="D9" s="77">
        <f t="shared" ref="D9:F9" si="4">+D10</f>
        <v>39817</v>
      </c>
      <c r="E9" s="77">
        <f t="shared" si="4"/>
        <v>39817</v>
      </c>
      <c r="F9" s="83">
        <f t="shared" si="4"/>
        <v>42714.74</v>
      </c>
      <c r="G9" s="88">
        <f t="shared" si="2"/>
        <v>383.78747487598594</v>
      </c>
      <c r="H9" s="91">
        <f t="shared" si="3"/>
        <v>107.27764522691312</v>
      </c>
    </row>
    <row r="10" spans="2:8" x14ac:dyDescent="0.25">
      <c r="B10" s="21" t="s">
        <v>166</v>
      </c>
      <c r="C10" s="85">
        <v>11129.79</v>
      </c>
      <c r="D10" s="5">
        <v>39817</v>
      </c>
      <c r="E10" s="6">
        <v>39817</v>
      </c>
      <c r="F10" s="87">
        <v>42714.74</v>
      </c>
      <c r="G10" s="89">
        <f t="shared" si="2"/>
        <v>383.78747487598594</v>
      </c>
      <c r="H10" s="87">
        <f t="shared" si="3"/>
        <v>107.27764522691312</v>
      </c>
    </row>
    <row r="11" spans="2:8" ht="38.25" x14ac:dyDescent="0.25">
      <c r="B11" s="7" t="s">
        <v>167</v>
      </c>
      <c r="C11" s="83">
        <f>+C12</f>
        <v>18690.89</v>
      </c>
      <c r="D11" s="77">
        <f t="shared" ref="D11:F11" si="5">+D12</f>
        <v>1327</v>
      </c>
      <c r="E11" s="77">
        <f t="shared" si="5"/>
        <v>1327</v>
      </c>
      <c r="F11" s="83">
        <f t="shared" si="5"/>
        <v>39677.72</v>
      </c>
      <c r="G11" s="88">
        <f t="shared" si="2"/>
        <v>212.28373822755367</v>
      </c>
      <c r="H11" s="91">
        <f t="shared" si="3"/>
        <v>2990.0316503391109</v>
      </c>
    </row>
    <row r="12" spans="2:8" ht="38.25" x14ac:dyDescent="0.25">
      <c r="B12" s="21" t="s">
        <v>168</v>
      </c>
      <c r="C12" s="85">
        <v>18690.89</v>
      </c>
      <c r="D12" s="5">
        <v>1327</v>
      </c>
      <c r="E12" s="6">
        <v>1327</v>
      </c>
      <c r="F12" s="87">
        <v>39677.72</v>
      </c>
      <c r="G12" s="89">
        <f t="shared" si="2"/>
        <v>212.28373822755367</v>
      </c>
      <c r="H12" s="87">
        <f t="shared" si="3"/>
        <v>2990.0316503391109</v>
      </c>
    </row>
    <row r="13" spans="2:8" ht="15.75" customHeight="1" x14ac:dyDescent="0.25">
      <c r="B13" s="7" t="s">
        <v>57</v>
      </c>
      <c r="C13" s="83">
        <f>+C14+C16+C18</f>
        <v>12563602.83</v>
      </c>
      <c r="D13" s="77">
        <f t="shared" ref="D13:F13" si="6">+D14+D16+D18</f>
        <v>15893724</v>
      </c>
      <c r="E13" s="77">
        <f t="shared" si="6"/>
        <v>15893724</v>
      </c>
      <c r="F13" s="83">
        <f t="shared" si="6"/>
        <v>13762106.709999999</v>
      </c>
      <c r="G13" s="88">
        <f t="shared" si="2"/>
        <v>109.53949194524162</v>
      </c>
      <c r="H13" s="91">
        <f t="shared" si="3"/>
        <v>86.588308127157603</v>
      </c>
    </row>
    <row r="14" spans="2:8" ht="15.75" customHeight="1" x14ac:dyDescent="0.25">
      <c r="B14" s="7" t="s">
        <v>163</v>
      </c>
      <c r="C14" s="83">
        <f>+C15</f>
        <v>12533782.15</v>
      </c>
      <c r="D14" s="77">
        <f t="shared" ref="D14:F14" si="7">+D15</f>
        <v>15852580</v>
      </c>
      <c r="E14" s="77">
        <f t="shared" si="7"/>
        <v>15852580</v>
      </c>
      <c r="F14" s="83">
        <f t="shared" si="7"/>
        <v>13679714.249999998</v>
      </c>
      <c r="G14" s="88">
        <f t="shared" si="2"/>
        <v>109.14274786561531</v>
      </c>
      <c r="H14" s="91">
        <f t="shared" si="3"/>
        <v>86.293298945660567</v>
      </c>
    </row>
    <row r="15" spans="2:8" x14ac:dyDescent="0.25">
      <c r="B15" s="19" t="s">
        <v>164</v>
      </c>
      <c r="C15" s="85">
        <v>12533782.15</v>
      </c>
      <c r="D15" s="5">
        <v>15852580</v>
      </c>
      <c r="E15" s="5">
        <v>15852580</v>
      </c>
      <c r="F15" s="87">
        <v>13679714.249999998</v>
      </c>
      <c r="G15" s="89">
        <f t="shared" si="2"/>
        <v>109.14274786561531</v>
      </c>
      <c r="H15" s="87">
        <f t="shared" si="3"/>
        <v>86.293298945660567</v>
      </c>
    </row>
    <row r="16" spans="2:8" x14ac:dyDescent="0.25">
      <c r="B16" s="7" t="s">
        <v>165</v>
      </c>
      <c r="C16" s="83">
        <f>+C17</f>
        <v>11129.79</v>
      </c>
      <c r="D16" s="77">
        <f t="shared" ref="D16:F16" si="8">+D17</f>
        <v>39817</v>
      </c>
      <c r="E16" s="77">
        <f t="shared" si="8"/>
        <v>39817</v>
      </c>
      <c r="F16" s="83">
        <f t="shared" si="8"/>
        <v>42714.74</v>
      </c>
      <c r="G16" s="88">
        <f t="shared" si="2"/>
        <v>383.78747487598594</v>
      </c>
      <c r="H16" s="91">
        <f t="shared" si="3"/>
        <v>107.27764522691312</v>
      </c>
    </row>
    <row r="17" spans="2:11" x14ac:dyDescent="0.25">
      <c r="B17" s="21" t="s">
        <v>166</v>
      </c>
      <c r="C17" s="85">
        <v>11129.79</v>
      </c>
      <c r="D17" s="5">
        <v>39817</v>
      </c>
      <c r="E17" s="5">
        <v>39817</v>
      </c>
      <c r="F17" s="87">
        <v>42714.74</v>
      </c>
      <c r="G17" s="89">
        <f t="shared" si="2"/>
        <v>383.78747487598594</v>
      </c>
      <c r="H17" s="87">
        <f t="shared" si="3"/>
        <v>107.27764522691312</v>
      </c>
    </row>
    <row r="18" spans="2:11" ht="38.25" x14ac:dyDescent="0.25">
      <c r="B18" s="7" t="s">
        <v>167</v>
      </c>
      <c r="C18" s="83">
        <f>+C19</f>
        <v>18690.89</v>
      </c>
      <c r="D18" s="77">
        <f t="shared" ref="D18:F18" si="9">+D19</f>
        <v>1327</v>
      </c>
      <c r="E18" s="77">
        <f t="shared" si="9"/>
        <v>1327</v>
      </c>
      <c r="F18" s="83">
        <f t="shared" si="9"/>
        <v>39677.72</v>
      </c>
      <c r="G18" s="93">
        <f t="shared" si="2"/>
        <v>212.28373822755367</v>
      </c>
      <c r="H18" s="83">
        <f t="shared" si="3"/>
        <v>2990.0316503391109</v>
      </c>
    </row>
    <row r="19" spans="2:11" ht="38.25" x14ac:dyDescent="0.25">
      <c r="B19" s="21" t="s">
        <v>168</v>
      </c>
      <c r="C19" s="85">
        <v>18690.89</v>
      </c>
      <c r="D19" s="5">
        <v>1327</v>
      </c>
      <c r="E19" s="5">
        <v>1327</v>
      </c>
      <c r="F19" s="87">
        <v>39677.72</v>
      </c>
      <c r="G19" s="89">
        <f t="shared" si="2"/>
        <v>212.28373822755367</v>
      </c>
      <c r="H19" s="87">
        <f t="shared" si="3"/>
        <v>2990.0316503391109</v>
      </c>
    </row>
    <row r="21" spans="2:11" ht="15" customHeight="1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2:11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2:11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"/>
  <sheetViews>
    <sheetView workbookViewId="0">
      <selection activeCell="B4" sqref="B4:H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3"/>
      <c r="C1" s="13"/>
      <c r="D1" s="13"/>
      <c r="E1" s="13"/>
      <c r="F1" s="4"/>
      <c r="G1" s="4"/>
      <c r="H1" s="4"/>
    </row>
    <row r="2" spans="2:8" ht="15.75" customHeight="1" x14ac:dyDescent="0.25">
      <c r="B2" s="100" t="s">
        <v>46</v>
      </c>
      <c r="C2" s="100"/>
      <c r="D2" s="100"/>
      <c r="E2" s="100"/>
      <c r="F2" s="100"/>
      <c r="G2" s="100"/>
      <c r="H2" s="100"/>
    </row>
    <row r="3" spans="2:8" ht="18" x14ac:dyDescent="0.25">
      <c r="B3" s="50"/>
      <c r="C3" s="50"/>
      <c r="D3" s="50"/>
      <c r="E3" s="50"/>
      <c r="F3" s="51"/>
      <c r="G3" s="51"/>
      <c r="H3" s="51"/>
    </row>
    <row r="4" spans="2:8" ht="25.5" x14ac:dyDescent="0.25">
      <c r="B4" s="35" t="s">
        <v>8</v>
      </c>
      <c r="C4" s="35" t="str">
        <f>+SAŽETAK!G8</f>
        <v>OSTVARENJE/IZVRŠENJE 
2022.</v>
      </c>
      <c r="D4" s="35" t="str">
        <f>+SAŽETAK!H8</f>
        <v>REBALANS 2023.</v>
      </c>
      <c r="E4" s="35" t="str">
        <f>+SAŽETAK!I8</f>
        <v>TEKUĆI PLAN 2023.*</v>
      </c>
      <c r="F4" s="35" t="str">
        <f>+SAŽETAK!J8</f>
        <v>OSTVARENJE/IZVRŠENJE 
2023.</v>
      </c>
      <c r="G4" s="35" t="s">
        <v>30</v>
      </c>
      <c r="H4" s="35" t="s">
        <v>59</v>
      </c>
    </row>
    <row r="5" spans="2:8" x14ac:dyDescent="0.25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 t="s">
        <v>42</v>
      </c>
      <c r="H5" s="37" t="s">
        <v>43</v>
      </c>
    </row>
    <row r="6" spans="2:8" ht="15.75" customHeight="1" x14ac:dyDescent="0.25">
      <c r="B6" s="7" t="s">
        <v>57</v>
      </c>
      <c r="C6" s="83">
        <f>+C7</f>
        <v>12563602.829999998</v>
      </c>
      <c r="D6" s="77">
        <f t="shared" ref="D6:F7" si="0">+D7</f>
        <v>15893724</v>
      </c>
      <c r="E6" s="77">
        <f t="shared" si="0"/>
        <v>15893724</v>
      </c>
      <c r="F6" s="83">
        <f t="shared" si="0"/>
        <v>13762106.709999999</v>
      </c>
      <c r="G6" s="88">
        <f>+F6/C6*100</f>
        <v>109.53949194524164</v>
      </c>
      <c r="H6" s="88">
        <f>+F6/E6*100</f>
        <v>86.588308127157603</v>
      </c>
    </row>
    <row r="7" spans="2:8" x14ac:dyDescent="0.25">
      <c r="B7" s="7" t="s">
        <v>9</v>
      </c>
      <c r="C7" s="83">
        <f>+C8</f>
        <v>12563602.829999998</v>
      </c>
      <c r="D7" s="77">
        <f t="shared" si="0"/>
        <v>15893724</v>
      </c>
      <c r="E7" s="77">
        <f t="shared" si="0"/>
        <v>15893724</v>
      </c>
      <c r="F7" s="83">
        <f t="shared" si="0"/>
        <v>13762106.709999999</v>
      </c>
      <c r="G7" s="88">
        <f t="shared" ref="G7:G8" si="1">+F7/C7*100</f>
        <v>109.53949194524164</v>
      </c>
      <c r="H7" s="88">
        <f t="shared" ref="H7:H8" si="2">+F7/E7*100</f>
        <v>86.588308127157603</v>
      </c>
    </row>
    <row r="8" spans="2:8" ht="25.5" x14ac:dyDescent="0.25">
      <c r="B8" s="21" t="s">
        <v>169</v>
      </c>
      <c r="C8" s="85">
        <v>12563602.829999998</v>
      </c>
      <c r="D8" s="5">
        <v>15893724</v>
      </c>
      <c r="E8" s="6">
        <v>15893724</v>
      </c>
      <c r="F8" s="87">
        <v>13762106.709999999</v>
      </c>
      <c r="G8" s="89">
        <f t="shared" si="1"/>
        <v>109.53949194524164</v>
      </c>
      <c r="H8" s="89">
        <f t="shared" si="2"/>
        <v>86.588308127157603</v>
      </c>
    </row>
    <row r="10" spans="2:8" x14ac:dyDescent="0.25">
      <c r="B10" s="29"/>
      <c r="C10" s="29"/>
      <c r="D10" s="29"/>
      <c r="E10" s="29"/>
      <c r="F10" s="29"/>
      <c r="G10" s="29"/>
      <c r="H10" s="29"/>
    </row>
    <row r="11" spans="2:8" x14ac:dyDescent="0.25">
      <c r="B11" s="29"/>
      <c r="C11" s="29"/>
      <c r="D11" s="29"/>
      <c r="E11" s="29"/>
      <c r="F11" s="29"/>
      <c r="G11" s="29"/>
      <c r="H11" s="29"/>
    </row>
    <row r="12" spans="2:8" x14ac:dyDescent="0.25">
      <c r="B12" s="29"/>
      <c r="C12" s="29"/>
      <c r="D12" s="29"/>
      <c r="E12" s="29"/>
      <c r="F12" s="29"/>
      <c r="G12" s="29"/>
      <c r="H12" s="29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workbookViewId="0">
      <selection activeCell="B7" sqref="B7:L1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13"/>
      <c r="E1" s="3"/>
      <c r="F1" s="3"/>
      <c r="G1" s="3"/>
      <c r="H1" s="3"/>
      <c r="I1" s="3"/>
      <c r="J1" s="3"/>
      <c r="K1" s="3"/>
      <c r="L1" s="13"/>
    </row>
    <row r="2" spans="2:12" ht="15.75" customHeight="1" x14ac:dyDescent="0.25">
      <c r="B2" s="100" t="s">
        <v>13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8" x14ac:dyDescent="0.25">
      <c r="B3" s="50"/>
      <c r="C3" s="50"/>
      <c r="D3" s="50"/>
      <c r="E3" s="50"/>
      <c r="F3" s="50"/>
      <c r="G3" s="50"/>
      <c r="H3" s="50"/>
      <c r="I3" s="50"/>
      <c r="J3" s="51"/>
      <c r="K3" s="51"/>
      <c r="L3" s="51"/>
    </row>
    <row r="4" spans="2:12" ht="18" customHeight="1" x14ac:dyDescent="0.25">
      <c r="B4" s="100" t="s">
        <v>62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2:12" ht="15.75" customHeight="1" x14ac:dyDescent="0.25">
      <c r="B5" s="100" t="s">
        <v>47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2:12" ht="18" x14ac:dyDescent="0.25">
      <c r="B6" s="50"/>
      <c r="C6" s="50"/>
      <c r="D6" s="50"/>
      <c r="E6" s="50"/>
      <c r="F6" s="50"/>
      <c r="G6" s="50"/>
      <c r="H6" s="50"/>
      <c r="I6" s="50"/>
      <c r="J6" s="51"/>
      <c r="K6" s="51"/>
      <c r="L6" s="51"/>
    </row>
    <row r="7" spans="2:12" ht="25.5" customHeight="1" x14ac:dyDescent="0.25">
      <c r="B7" s="130" t="s">
        <v>8</v>
      </c>
      <c r="C7" s="131"/>
      <c r="D7" s="131"/>
      <c r="E7" s="131"/>
      <c r="F7" s="132"/>
      <c r="G7" s="38" t="str">
        <f>+SAŽETAK!G8</f>
        <v>OSTVARENJE/IZVRŠENJE 
2022.</v>
      </c>
      <c r="H7" s="53" t="str">
        <f>+SAŽETAK!H8</f>
        <v>REBALANS 2023.</v>
      </c>
      <c r="I7" s="53" t="str">
        <f>+SAŽETAK!I8</f>
        <v>TEKUĆI PLAN 2023.*</v>
      </c>
      <c r="J7" s="53" t="str">
        <f>+SAŽETAK!J8</f>
        <v>OSTVARENJE/IZVRŠENJE 
2023.</v>
      </c>
      <c r="K7" s="38" t="s">
        <v>30</v>
      </c>
      <c r="L7" s="38" t="s">
        <v>59</v>
      </c>
    </row>
    <row r="8" spans="2:12" x14ac:dyDescent="0.25">
      <c r="B8" s="130">
        <v>1</v>
      </c>
      <c r="C8" s="131"/>
      <c r="D8" s="131"/>
      <c r="E8" s="131"/>
      <c r="F8" s="132"/>
      <c r="G8" s="39">
        <v>2</v>
      </c>
      <c r="H8" s="39">
        <v>3</v>
      </c>
      <c r="I8" s="39">
        <v>4</v>
      </c>
      <c r="J8" s="39">
        <v>5</v>
      </c>
      <c r="K8" s="39" t="s">
        <v>42</v>
      </c>
      <c r="L8" s="39" t="s">
        <v>43</v>
      </c>
    </row>
    <row r="9" spans="2:12" ht="25.5" x14ac:dyDescent="0.25">
      <c r="B9" s="7">
        <v>8</v>
      </c>
      <c r="C9" s="7"/>
      <c r="D9" s="7"/>
      <c r="E9" s="7"/>
      <c r="F9" s="7" t="s">
        <v>10</v>
      </c>
      <c r="G9" s="85">
        <f>+G10</f>
        <v>0</v>
      </c>
      <c r="H9" s="5">
        <f t="shared" ref="H9:J11" si="0">+H10</f>
        <v>0</v>
      </c>
      <c r="I9" s="5">
        <f t="shared" si="0"/>
        <v>0</v>
      </c>
      <c r="J9" s="85">
        <f t="shared" si="0"/>
        <v>0</v>
      </c>
      <c r="K9" s="27"/>
      <c r="L9" s="27"/>
    </row>
    <row r="10" spans="2:12" x14ac:dyDescent="0.25">
      <c r="B10" s="7"/>
      <c r="C10" s="12">
        <v>84</v>
      </c>
      <c r="D10" s="12"/>
      <c r="E10" s="12"/>
      <c r="F10" s="12" t="s">
        <v>15</v>
      </c>
      <c r="G10" s="85">
        <f>+G11</f>
        <v>0</v>
      </c>
      <c r="H10" s="5">
        <f t="shared" si="0"/>
        <v>0</v>
      </c>
      <c r="I10" s="5">
        <f t="shared" si="0"/>
        <v>0</v>
      </c>
      <c r="J10" s="85">
        <f t="shared" si="0"/>
        <v>0</v>
      </c>
      <c r="K10" s="27"/>
      <c r="L10" s="27"/>
    </row>
    <row r="11" spans="2:12" ht="51" x14ac:dyDescent="0.25">
      <c r="B11" s="8"/>
      <c r="C11" s="8"/>
      <c r="D11" s="8">
        <v>841</v>
      </c>
      <c r="E11" s="8"/>
      <c r="F11" s="22" t="s">
        <v>48</v>
      </c>
      <c r="G11" s="85">
        <f>+G12</f>
        <v>0</v>
      </c>
      <c r="H11" s="5">
        <f t="shared" si="0"/>
        <v>0</v>
      </c>
      <c r="I11" s="5">
        <f t="shared" si="0"/>
        <v>0</v>
      </c>
      <c r="J11" s="85">
        <f t="shared" si="0"/>
        <v>0</v>
      </c>
      <c r="K11" s="27"/>
      <c r="L11" s="27"/>
    </row>
    <row r="12" spans="2:12" ht="25.5" x14ac:dyDescent="0.25">
      <c r="B12" s="8"/>
      <c r="C12" s="8"/>
      <c r="D12" s="8"/>
      <c r="E12" s="8">
        <v>8413</v>
      </c>
      <c r="F12" s="22" t="s">
        <v>49</v>
      </c>
      <c r="G12" s="85">
        <v>0</v>
      </c>
      <c r="H12" s="5"/>
      <c r="I12" s="5"/>
      <c r="J12" s="87"/>
      <c r="K12" s="27"/>
      <c r="L12" s="27"/>
    </row>
    <row r="13" spans="2:12" ht="25.5" x14ac:dyDescent="0.25">
      <c r="B13" s="10">
        <v>5</v>
      </c>
      <c r="C13" s="11"/>
      <c r="D13" s="11"/>
      <c r="E13" s="11"/>
      <c r="F13" s="14" t="s">
        <v>11</v>
      </c>
      <c r="G13" s="85">
        <f>+G14</f>
        <v>0</v>
      </c>
      <c r="H13" s="5">
        <f t="shared" ref="H13:J14" si="1">+H14</f>
        <v>0</v>
      </c>
      <c r="I13" s="5">
        <f t="shared" si="1"/>
        <v>0</v>
      </c>
      <c r="J13" s="85">
        <f t="shared" si="1"/>
        <v>0</v>
      </c>
      <c r="K13" s="27"/>
      <c r="L13" s="27"/>
    </row>
    <row r="14" spans="2:12" ht="25.5" x14ac:dyDescent="0.25">
      <c r="B14" s="12"/>
      <c r="C14" s="12">
        <v>54</v>
      </c>
      <c r="D14" s="12"/>
      <c r="E14" s="12"/>
      <c r="F14" s="15" t="s">
        <v>16</v>
      </c>
      <c r="G14" s="85">
        <f>+G15</f>
        <v>0</v>
      </c>
      <c r="H14" s="5">
        <f t="shared" si="1"/>
        <v>0</v>
      </c>
      <c r="I14" s="5">
        <f t="shared" si="1"/>
        <v>0</v>
      </c>
      <c r="J14" s="85">
        <f t="shared" si="1"/>
        <v>0</v>
      </c>
      <c r="K14" s="27"/>
      <c r="L14" s="27"/>
    </row>
    <row r="15" spans="2:12" ht="63.75" x14ac:dyDescent="0.25">
      <c r="B15" s="12"/>
      <c r="C15" s="12"/>
      <c r="D15" s="12">
        <v>541</v>
      </c>
      <c r="E15" s="22"/>
      <c r="F15" s="22" t="s">
        <v>50</v>
      </c>
      <c r="G15" s="85">
        <f>+G16</f>
        <v>0</v>
      </c>
      <c r="H15" s="5">
        <f t="shared" ref="H15:J15" si="2">+H16</f>
        <v>0</v>
      </c>
      <c r="I15" s="5">
        <f t="shared" si="2"/>
        <v>0</v>
      </c>
      <c r="J15" s="85">
        <f t="shared" si="2"/>
        <v>0</v>
      </c>
      <c r="K15" s="27"/>
      <c r="L15" s="27"/>
    </row>
    <row r="16" spans="2:12" ht="38.25" x14ac:dyDescent="0.25">
      <c r="B16" s="12"/>
      <c r="C16" s="12"/>
      <c r="D16" s="12"/>
      <c r="E16" s="22">
        <v>5413</v>
      </c>
      <c r="F16" s="22" t="s">
        <v>51</v>
      </c>
      <c r="G16" s="85">
        <v>0</v>
      </c>
      <c r="H16" s="5">
        <v>0</v>
      </c>
      <c r="I16" s="6">
        <v>0</v>
      </c>
      <c r="J16" s="87">
        <v>0</v>
      </c>
      <c r="K16" s="27"/>
      <c r="L16" s="27"/>
    </row>
    <row r="18" spans="2:12" x14ac:dyDescent="0.2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2:12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2:12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workbookViewId="0">
      <selection activeCell="B4" sqref="B4:H26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3"/>
      <c r="C1" s="13"/>
      <c r="D1" s="13"/>
      <c r="E1" s="13"/>
      <c r="F1" s="4"/>
      <c r="G1" s="4"/>
      <c r="H1" s="4"/>
    </row>
    <row r="2" spans="2:8" ht="15.75" customHeight="1" x14ac:dyDescent="0.25">
      <c r="B2" s="100" t="s">
        <v>52</v>
      </c>
      <c r="C2" s="100"/>
      <c r="D2" s="100"/>
      <c r="E2" s="100"/>
      <c r="F2" s="100"/>
      <c r="G2" s="100"/>
      <c r="H2" s="100"/>
    </row>
    <row r="3" spans="2:8" ht="18" x14ac:dyDescent="0.25">
      <c r="B3" s="50"/>
      <c r="C3" s="50"/>
      <c r="D3" s="50"/>
      <c r="E3" s="50"/>
      <c r="F3" s="51"/>
      <c r="G3" s="51"/>
      <c r="H3" s="51"/>
    </row>
    <row r="4" spans="2:8" ht="25.5" x14ac:dyDescent="0.25">
      <c r="B4" s="35" t="s">
        <v>8</v>
      </c>
      <c r="C4" s="35" t="s">
        <v>75</v>
      </c>
      <c r="D4" s="35" t="s">
        <v>70</v>
      </c>
      <c r="E4" s="35" t="s">
        <v>71</v>
      </c>
      <c r="F4" s="35" t="s">
        <v>72</v>
      </c>
      <c r="G4" s="35" t="s">
        <v>30</v>
      </c>
      <c r="H4" s="35" t="s">
        <v>59</v>
      </c>
    </row>
    <row r="5" spans="2:8" x14ac:dyDescent="0.25">
      <c r="B5" s="35">
        <v>1</v>
      </c>
      <c r="C5" s="35">
        <v>2</v>
      </c>
      <c r="D5" s="35">
        <v>3</v>
      </c>
      <c r="E5" s="35">
        <v>4</v>
      </c>
      <c r="F5" s="35">
        <v>5</v>
      </c>
      <c r="G5" s="35" t="s">
        <v>42</v>
      </c>
      <c r="H5" s="35" t="s">
        <v>43</v>
      </c>
    </row>
    <row r="6" spans="2:8" x14ac:dyDescent="0.25">
      <c r="B6" s="7" t="s">
        <v>54</v>
      </c>
      <c r="C6" s="5"/>
      <c r="D6" s="5"/>
      <c r="E6" s="6"/>
      <c r="F6" s="27"/>
      <c r="G6" s="27"/>
      <c r="H6" s="27"/>
    </row>
    <row r="7" spans="2:8" x14ac:dyDescent="0.25">
      <c r="B7" s="7" t="s">
        <v>20</v>
      </c>
      <c r="C7" s="5"/>
      <c r="D7" s="5"/>
      <c r="E7" s="5"/>
      <c r="F7" s="27"/>
      <c r="G7" s="27"/>
      <c r="H7" s="27"/>
    </row>
    <row r="8" spans="2:8" x14ac:dyDescent="0.25">
      <c r="B8" s="19" t="s">
        <v>21</v>
      </c>
      <c r="C8" s="5"/>
      <c r="D8" s="5"/>
      <c r="E8" s="5"/>
      <c r="F8" s="27"/>
      <c r="G8" s="27"/>
      <c r="H8" s="27"/>
    </row>
    <row r="9" spans="2:8" x14ac:dyDescent="0.25">
      <c r="B9" s="20" t="s">
        <v>22</v>
      </c>
      <c r="C9" s="5"/>
      <c r="D9" s="5"/>
      <c r="E9" s="5"/>
      <c r="F9" s="27"/>
      <c r="G9" s="27"/>
      <c r="H9" s="27"/>
    </row>
    <row r="10" spans="2:8" x14ac:dyDescent="0.25">
      <c r="B10" s="20" t="s">
        <v>23</v>
      </c>
      <c r="C10" s="5"/>
      <c r="D10" s="5"/>
      <c r="E10" s="5"/>
      <c r="F10" s="27"/>
      <c r="G10" s="27"/>
      <c r="H10" s="27"/>
    </row>
    <row r="11" spans="2:8" x14ac:dyDescent="0.25">
      <c r="B11" s="7" t="s">
        <v>24</v>
      </c>
      <c r="C11" s="5"/>
      <c r="D11" s="5"/>
      <c r="E11" s="6"/>
      <c r="F11" s="27"/>
      <c r="G11" s="27"/>
      <c r="H11" s="27"/>
    </row>
    <row r="12" spans="2:8" x14ac:dyDescent="0.25">
      <c r="B12" s="21" t="s">
        <v>25</v>
      </c>
      <c r="C12" s="5"/>
      <c r="D12" s="5"/>
      <c r="E12" s="6"/>
      <c r="F12" s="27"/>
      <c r="G12" s="27"/>
      <c r="H12" s="27"/>
    </row>
    <row r="13" spans="2:8" x14ac:dyDescent="0.25">
      <c r="B13" s="7" t="s">
        <v>26</v>
      </c>
      <c r="C13" s="5"/>
      <c r="D13" s="5"/>
      <c r="E13" s="6"/>
      <c r="F13" s="27"/>
      <c r="G13" s="27"/>
      <c r="H13" s="27"/>
    </row>
    <row r="14" spans="2:8" x14ac:dyDescent="0.25">
      <c r="B14" s="21" t="s">
        <v>27</v>
      </c>
      <c r="C14" s="5"/>
      <c r="D14" s="5"/>
      <c r="E14" s="6"/>
      <c r="F14" s="27"/>
      <c r="G14" s="27"/>
      <c r="H14" s="27"/>
    </row>
    <row r="15" spans="2:8" x14ac:dyDescent="0.25">
      <c r="B15" s="12" t="s">
        <v>18</v>
      </c>
      <c r="C15" s="5"/>
      <c r="D15" s="5"/>
      <c r="E15" s="6"/>
      <c r="F15" s="27"/>
      <c r="G15" s="27"/>
      <c r="H15" s="27"/>
    </row>
    <row r="16" spans="2:8" x14ac:dyDescent="0.25">
      <c r="B16" s="21"/>
      <c r="C16" s="5"/>
      <c r="D16" s="5"/>
      <c r="E16" s="6"/>
      <c r="F16" s="27"/>
      <c r="G16" s="27"/>
      <c r="H16" s="27"/>
    </row>
    <row r="17" spans="2:8" ht="15.75" customHeight="1" x14ac:dyDescent="0.25">
      <c r="B17" s="7" t="s">
        <v>55</v>
      </c>
      <c r="C17" s="5"/>
      <c r="D17" s="5"/>
      <c r="E17" s="6"/>
      <c r="F17" s="27"/>
      <c r="G17" s="27"/>
      <c r="H17" s="27"/>
    </row>
    <row r="18" spans="2:8" ht="15.75" customHeight="1" x14ac:dyDescent="0.25">
      <c r="B18" s="7" t="s">
        <v>20</v>
      </c>
      <c r="C18" s="5"/>
      <c r="D18" s="5"/>
      <c r="E18" s="5"/>
      <c r="F18" s="27"/>
      <c r="G18" s="27"/>
      <c r="H18" s="27"/>
    </row>
    <row r="19" spans="2:8" x14ac:dyDescent="0.25">
      <c r="B19" s="19" t="s">
        <v>21</v>
      </c>
      <c r="C19" s="5"/>
      <c r="D19" s="5"/>
      <c r="E19" s="5"/>
      <c r="F19" s="27"/>
      <c r="G19" s="27"/>
      <c r="H19" s="27"/>
    </row>
    <row r="20" spans="2:8" x14ac:dyDescent="0.25">
      <c r="B20" s="20" t="s">
        <v>22</v>
      </c>
      <c r="C20" s="5"/>
      <c r="D20" s="5"/>
      <c r="E20" s="5"/>
      <c r="F20" s="27"/>
      <c r="G20" s="27"/>
      <c r="H20" s="27"/>
    </row>
    <row r="21" spans="2:8" x14ac:dyDescent="0.25">
      <c r="B21" s="20" t="s">
        <v>23</v>
      </c>
      <c r="C21" s="5"/>
      <c r="D21" s="5"/>
      <c r="E21" s="5"/>
      <c r="F21" s="27"/>
      <c r="G21" s="27"/>
      <c r="H21" s="27"/>
    </row>
    <row r="22" spans="2:8" x14ac:dyDescent="0.25">
      <c r="B22" s="7" t="s">
        <v>24</v>
      </c>
      <c r="C22" s="5"/>
      <c r="D22" s="5"/>
      <c r="E22" s="6"/>
      <c r="F22" s="27"/>
      <c r="G22" s="27"/>
      <c r="H22" s="27"/>
    </row>
    <row r="23" spans="2:8" x14ac:dyDescent="0.25">
      <c r="B23" s="21" t="s">
        <v>25</v>
      </c>
      <c r="C23" s="5"/>
      <c r="D23" s="5"/>
      <c r="E23" s="6"/>
      <c r="F23" s="27"/>
      <c r="G23" s="27"/>
      <c r="H23" s="27"/>
    </row>
    <row r="24" spans="2:8" x14ac:dyDescent="0.25">
      <c r="B24" s="7" t="s">
        <v>26</v>
      </c>
      <c r="C24" s="5"/>
      <c r="D24" s="5"/>
      <c r="E24" s="6"/>
      <c r="F24" s="27"/>
      <c r="G24" s="27"/>
      <c r="H24" s="27"/>
    </row>
    <row r="25" spans="2:8" x14ac:dyDescent="0.25">
      <c r="B25" s="21" t="s">
        <v>27</v>
      </c>
      <c r="C25" s="5"/>
      <c r="D25" s="5"/>
      <c r="E25" s="6"/>
      <c r="F25" s="27"/>
      <c r="G25" s="27"/>
      <c r="H25" s="27"/>
    </row>
    <row r="26" spans="2:8" x14ac:dyDescent="0.25">
      <c r="B26" s="12" t="s">
        <v>18</v>
      </c>
      <c r="C26" s="5"/>
      <c r="D26" s="5"/>
      <c r="E26" s="6"/>
      <c r="F26" s="27"/>
      <c r="G26" s="27"/>
      <c r="H26" s="27"/>
    </row>
    <row r="28" spans="2:8" x14ac:dyDescent="0.25">
      <c r="B28" s="42"/>
      <c r="C28" s="42"/>
      <c r="D28" s="42"/>
      <c r="E28" s="42"/>
      <c r="F28" s="42"/>
      <c r="G28" s="42"/>
      <c r="H28" s="42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topLeftCell="A2" workbookViewId="0">
      <selection activeCell="K75" sqref="K75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5.42578125" customWidth="1"/>
    <col min="5" max="5" width="39" customWidth="1"/>
    <col min="6" max="8" width="24.28515625" customWidth="1"/>
    <col min="9" max="9" width="15.7109375" customWidth="1"/>
    <col min="10" max="10" width="24.28515625" customWidth="1"/>
  </cols>
  <sheetData>
    <row r="1" spans="1:10" ht="18" x14ac:dyDescent="0.25">
      <c r="B1" s="3"/>
      <c r="C1" s="3"/>
      <c r="D1" s="3"/>
      <c r="E1" s="3"/>
      <c r="F1" s="3"/>
      <c r="G1" s="3"/>
      <c r="H1" s="3"/>
      <c r="I1" s="4"/>
      <c r="J1" s="4"/>
    </row>
    <row r="2" spans="1:10" ht="18" customHeight="1" x14ac:dyDescent="0.25">
      <c r="B2" s="100" t="s">
        <v>12</v>
      </c>
      <c r="C2" s="100"/>
      <c r="D2" s="100"/>
      <c r="E2" s="100"/>
      <c r="F2" s="100"/>
      <c r="G2" s="100"/>
      <c r="H2" s="100"/>
      <c r="I2" s="100"/>
      <c r="J2" s="23"/>
    </row>
    <row r="3" spans="1:10" ht="18" x14ac:dyDescent="0.25">
      <c r="B3" s="50"/>
      <c r="C3" s="50"/>
      <c r="D3" s="50"/>
      <c r="E3" s="50"/>
      <c r="F3" s="50"/>
      <c r="G3" s="50"/>
      <c r="H3" s="50"/>
      <c r="I3" s="51"/>
      <c r="J3" s="4"/>
    </row>
    <row r="4" spans="1:10" ht="15.75" x14ac:dyDescent="0.25">
      <c r="B4" s="145" t="s">
        <v>64</v>
      </c>
      <c r="C4" s="145"/>
      <c r="D4" s="145"/>
      <c r="E4" s="145"/>
      <c r="F4" s="145"/>
      <c r="G4" s="145"/>
      <c r="H4" s="145"/>
      <c r="I4" s="145"/>
    </row>
    <row r="5" spans="1:10" ht="18" x14ac:dyDescent="0.25">
      <c r="B5" s="50"/>
      <c r="C5" s="50"/>
      <c r="D5" s="50"/>
      <c r="E5" s="50"/>
      <c r="F5" s="50"/>
      <c r="G5" s="50"/>
      <c r="H5" s="50"/>
      <c r="I5" s="51"/>
    </row>
    <row r="6" spans="1:10" ht="25.5" x14ac:dyDescent="0.25">
      <c r="B6" s="130" t="s">
        <v>8</v>
      </c>
      <c r="C6" s="131"/>
      <c r="D6" s="131"/>
      <c r="E6" s="132"/>
      <c r="F6" s="35" t="str">
        <f>+SAŽETAK!H8</f>
        <v>REBALANS 2023.</v>
      </c>
      <c r="G6" s="35" t="str">
        <f>+SAŽETAK!I8</f>
        <v>TEKUĆI PLAN 2023.*</v>
      </c>
      <c r="H6" s="35" t="str">
        <f>+SAŽETAK!J8</f>
        <v>OSTVARENJE/IZVRŠENJE 
2023.</v>
      </c>
      <c r="I6" s="35" t="s">
        <v>59</v>
      </c>
    </row>
    <row r="7" spans="1:10" s="40" customFormat="1" ht="11.25" x14ac:dyDescent="0.2">
      <c r="B7" s="127">
        <v>1</v>
      </c>
      <c r="C7" s="128"/>
      <c r="D7" s="128"/>
      <c r="E7" s="129"/>
      <c r="F7" s="37">
        <v>2</v>
      </c>
      <c r="G7" s="37">
        <v>3</v>
      </c>
      <c r="H7" s="37">
        <v>4</v>
      </c>
      <c r="I7" s="37" t="s">
        <v>53</v>
      </c>
    </row>
    <row r="8" spans="1:10" ht="30" customHeight="1" x14ac:dyDescent="0.25">
      <c r="B8" s="142">
        <v>45902</v>
      </c>
      <c r="C8" s="143"/>
      <c r="D8" s="144"/>
      <c r="E8" s="96" t="s">
        <v>171</v>
      </c>
      <c r="F8" s="95">
        <f>+F9</f>
        <v>15893724</v>
      </c>
      <c r="G8" s="95">
        <f t="shared" ref="G8:H10" si="0">+G9</f>
        <v>15893724</v>
      </c>
      <c r="H8" s="98">
        <f t="shared" si="0"/>
        <v>13762106.709999999</v>
      </c>
      <c r="I8" s="93">
        <f>+H8/G8*100</f>
        <v>86.588308127157603</v>
      </c>
    </row>
    <row r="9" spans="1:10" ht="30" customHeight="1" x14ac:dyDescent="0.25">
      <c r="B9" s="142">
        <v>31</v>
      </c>
      <c r="C9" s="143"/>
      <c r="D9" s="144"/>
      <c r="E9" s="94" t="s">
        <v>172</v>
      </c>
      <c r="F9" s="95">
        <f>+F10</f>
        <v>15893724</v>
      </c>
      <c r="G9" s="95">
        <f t="shared" si="0"/>
        <v>15893724</v>
      </c>
      <c r="H9" s="98">
        <f t="shared" si="0"/>
        <v>13762106.709999999</v>
      </c>
      <c r="I9" s="93">
        <f t="shared" ref="I9:I13" si="1">+H9/G9*100</f>
        <v>86.588308127157603</v>
      </c>
    </row>
    <row r="10" spans="1:10" ht="30" customHeight="1" x14ac:dyDescent="0.25">
      <c r="B10" s="146">
        <v>3107</v>
      </c>
      <c r="C10" s="146"/>
      <c r="D10" s="146"/>
      <c r="E10" s="94" t="s">
        <v>173</v>
      </c>
      <c r="F10" s="95">
        <f>+F11</f>
        <v>15893724</v>
      </c>
      <c r="G10" s="95">
        <f t="shared" si="0"/>
        <v>15893724</v>
      </c>
      <c r="H10" s="98">
        <f t="shared" si="0"/>
        <v>13762106.709999999</v>
      </c>
      <c r="I10" s="93">
        <f t="shared" si="1"/>
        <v>86.588308127157603</v>
      </c>
    </row>
    <row r="11" spans="1:10" ht="30" customHeight="1" x14ac:dyDescent="0.25">
      <c r="B11" s="142" t="s">
        <v>170</v>
      </c>
      <c r="C11" s="143"/>
      <c r="D11" s="144"/>
      <c r="E11" s="96" t="s">
        <v>174</v>
      </c>
      <c r="F11" s="95">
        <f>+F12+F70+F73</f>
        <v>15893724</v>
      </c>
      <c r="G11" s="95">
        <f t="shared" ref="G11:H11" si="2">+G12+G70+G73</f>
        <v>15893724</v>
      </c>
      <c r="H11" s="98">
        <f t="shared" si="2"/>
        <v>13762106.709999999</v>
      </c>
      <c r="I11" s="93">
        <f t="shared" si="1"/>
        <v>86.588308127157603</v>
      </c>
    </row>
    <row r="12" spans="1:10" ht="30" customHeight="1" x14ac:dyDescent="0.25">
      <c r="B12" s="142">
        <v>43</v>
      </c>
      <c r="C12" s="143"/>
      <c r="D12" s="144"/>
      <c r="E12" s="94" t="s">
        <v>175</v>
      </c>
      <c r="F12" s="95">
        <f>+F13+F19+F45+F49+F53+F57+F65</f>
        <v>15852580</v>
      </c>
      <c r="G12" s="95">
        <f t="shared" ref="G12:H12" si="3">+G13+G19+G45+G49+G53+G57+G65</f>
        <v>15852580</v>
      </c>
      <c r="H12" s="98">
        <f t="shared" si="3"/>
        <v>13679714.249999998</v>
      </c>
      <c r="I12" s="93">
        <f t="shared" si="1"/>
        <v>86.293298945660567</v>
      </c>
    </row>
    <row r="13" spans="1:10" ht="30" customHeight="1" x14ac:dyDescent="0.25">
      <c r="B13" s="135">
        <v>31</v>
      </c>
      <c r="C13" s="136"/>
      <c r="D13" s="137"/>
      <c r="E13" s="94" t="s">
        <v>5</v>
      </c>
      <c r="F13" s="95">
        <v>7835741</v>
      </c>
      <c r="G13" s="77">
        <v>7835741</v>
      </c>
      <c r="H13" s="83">
        <f>SUM(H14:H18)</f>
        <v>7292684.9699999988</v>
      </c>
      <c r="I13" s="93">
        <f t="shared" si="1"/>
        <v>93.069500000063798</v>
      </c>
    </row>
    <row r="14" spans="1:10" s="97" customFormat="1" ht="30" customHeight="1" x14ac:dyDescent="0.25">
      <c r="A14"/>
      <c r="B14" s="138">
        <v>3111</v>
      </c>
      <c r="C14" s="139"/>
      <c r="D14" s="140"/>
      <c r="E14" s="43" t="s">
        <v>38</v>
      </c>
      <c r="F14" s="41"/>
      <c r="G14" s="5"/>
      <c r="H14" s="85">
        <v>5376404.7199999997</v>
      </c>
      <c r="I14" s="99"/>
    </row>
    <row r="15" spans="1:10" s="97" customFormat="1" ht="30" customHeight="1" x14ac:dyDescent="0.25">
      <c r="A15"/>
      <c r="B15" s="138">
        <v>3112</v>
      </c>
      <c r="C15" s="139"/>
      <c r="D15" s="140"/>
      <c r="E15" s="55" t="s">
        <v>101</v>
      </c>
      <c r="F15" s="41"/>
      <c r="G15" s="5"/>
      <c r="H15" s="85">
        <v>64025.93</v>
      </c>
      <c r="I15" s="99"/>
    </row>
    <row r="16" spans="1:10" s="97" customFormat="1" ht="30" customHeight="1" x14ac:dyDescent="0.25">
      <c r="A16"/>
      <c r="B16" s="138">
        <v>3113</v>
      </c>
      <c r="C16" s="139"/>
      <c r="D16" s="140"/>
      <c r="E16" s="55" t="s">
        <v>102</v>
      </c>
      <c r="F16" s="41"/>
      <c r="G16" s="5"/>
      <c r="H16" s="85">
        <v>7409.01</v>
      </c>
      <c r="I16" s="99"/>
    </row>
    <row r="17" spans="2:9" s="97" customFormat="1" ht="30" customHeight="1" x14ac:dyDescent="0.25">
      <c r="B17" s="138">
        <v>3121</v>
      </c>
      <c r="C17" s="139"/>
      <c r="D17" s="140"/>
      <c r="E17" s="55" t="s">
        <v>103</v>
      </c>
      <c r="F17" s="41"/>
      <c r="G17" s="5"/>
      <c r="H17" s="85">
        <v>944784.22</v>
      </c>
      <c r="I17" s="99"/>
    </row>
    <row r="18" spans="2:9" s="97" customFormat="1" ht="30" customHeight="1" x14ac:dyDescent="0.25">
      <c r="B18" s="138">
        <v>3132</v>
      </c>
      <c r="C18" s="139"/>
      <c r="D18" s="140"/>
      <c r="E18" s="55" t="s">
        <v>105</v>
      </c>
      <c r="F18" s="41"/>
      <c r="G18" s="5"/>
      <c r="H18" s="85">
        <v>900061.09</v>
      </c>
      <c r="I18" s="99"/>
    </row>
    <row r="19" spans="2:9" ht="30" customHeight="1" x14ac:dyDescent="0.25">
      <c r="B19" s="134">
        <v>32</v>
      </c>
      <c r="C19" s="134"/>
      <c r="D19" s="134"/>
      <c r="E19" s="96" t="s">
        <v>14</v>
      </c>
      <c r="F19" s="95">
        <v>5664678</v>
      </c>
      <c r="G19" s="77">
        <v>5664678</v>
      </c>
      <c r="H19" s="83">
        <f>SUM(H20:H44)</f>
        <v>4643302.7499999991</v>
      </c>
      <c r="I19" s="93">
        <f>+H19/G19*100</f>
        <v>81.96940320350069</v>
      </c>
    </row>
    <row r="20" spans="2:9" s="97" customFormat="1" ht="30" customHeight="1" x14ac:dyDescent="0.25">
      <c r="B20" s="141">
        <v>3211</v>
      </c>
      <c r="C20" s="141"/>
      <c r="D20" s="141"/>
      <c r="E20" s="55" t="s">
        <v>40</v>
      </c>
      <c r="F20" s="41"/>
      <c r="G20" s="5"/>
      <c r="H20" s="85">
        <v>295088.02</v>
      </c>
      <c r="I20" s="99"/>
    </row>
    <row r="21" spans="2:9" s="97" customFormat="1" ht="30" customHeight="1" x14ac:dyDescent="0.25">
      <c r="B21" s="141">
        <v>3212</v>
      </c>
      <c r="C21" s="141"/>
      <c r="D21" s="141"/>
      <c r="E21" s="55" t="s">
        <v>106</v>
      </c>
      <c r="F21" s="41"/>
      <c r="G21" s="5"/>
      <c r="H21" s="85">
        <v>153879.09</v>
      </c>
      <c r="I21" s="99"/>
    </row>
    <row r="22" spans="2:9" s="97" customFormat="1" ht="30" customHeight="1" x14ac:dyDescent="0.25">
      <c r="B22" s="141">
        <v>3213</v>
      </c>
      <c r="C22" s="141"/>
      <c r="D22" s="141"/>
      <c r="E22" s="55" t="s">
        <v>107</v>
      </c>
      <c r="F22" s="41"/>
      <c r="G22" s="5"/>
      <c r="H22" s="85">
        <v>114088.69</v>
      </c>
      <c r="I22" s="99"/>
    </row>
    <row r="23" spans="2:9" s="97" customFormat="1" ht="30" customHeight="1" x14ac:dyDescent="0.25">
      <c r="B23" s="141">
        <v>3214</v>
      </c>
      <c r="C23" s="141"/>
      <c r="D23" s="141"/>
      <c r="E23" s="55" t="s">
        <v>108</v>
      </c>
      <c r="F23" s="41"/>
      <c r="G23" s="5"/>
      <c r="H23" s="85">
        <v>465.88</v>
      </c>
      <c r="I23" s="99"/>
    </row>
    <row r="24" spans="2:9" s="97" customFormat="1" ht="30" customHeight="1" x14ac:dyDescent="0.25">
      <c r="B24" s="141">
        <v>3221</v>
      </c>
      <c r="C24" s="141"/>
      <c r="D24" s="141"/>
      <c r="E24" s="55" t="s">
        <v>110</v>
      </c>
      <c r="F24" s="41"/>
      <c r="G24" s="5"/>
      <c r="H24" s="85">
        <v>66564.210000000006</v>
      </c>
      <c r="I24" s="99"/>
    </row>
    <row r="25" spans="2:9" s="97" customFormat="1" ht="30" customHeight="1" x14ac:dyDescent="0.25">
      <c r="B25" s="141">
        <v>3223</v>
      </c>
      <c r="C25" s="141"/>
      <c r="D25" s="141"/>
      <c r="E25" s="55" t="s">
        <v>111</v>
      </c>
      <c r="F25" s="41"/>
      <c r="G25" s="5"/>
      <c r="H25" s="85">
        <v>379626.02</v>
      </c>
      <c r="I25" s="99"/>
    </row>
    <row r="26" spans="2:9" s="97" customFormat="1" ht="30" customHeight="1" x14ac:dyDescent="0.25">
      <c r="B26" s="141">
        <v>3224</v>
      </c>
      <c r="C26" s="141"/>
      <c r="D26" s="141"/>
      <c r="E26" s="55" t="s">
        <v>161</v>
      </c>
      <c r="F26" s="41"/>
      <c r="G26" s="5"/>
      <c r="H26" s="85">
        <v>988.79</v>
      </c>
      <c r="I26" s="99"/>
    </row>
    <row r="27" spans="2:9" s="97" customFormat="1" ht="30" customHeight="1" x14ac:dyDescent="0.25">
      <c r="B27" s="141">
        <v>3225</v>
      </c>
      <c r="C27" s="141"/>
      <c r="D27" s="141"/>
      <c r="E27" s="55" t="s">
        <v>112</v>
      </c>
      <c r="F27" s="41"/>
      <c r="G27" s="5"/>
      <c r="H27" s="85">
        <v>3580.82</v>
      </c>
      <c r="I27" s="99"/>
    </row>
    <row r="28" spans="2:9" s="97" customFormat="1" ht="30" customHeight="1" x14ac:dyDescent="0.25">
      <c r="B28" s="141">
        <v>3227</v>
      </c>
      <c r="C28" s="141">
        <v>3225</v>
      </c>
      <c r="D28" s="141"/>
      <c r="E28" s="55" t="s">
        <v>113</v>
      </c>
      <c r="F28" s="41"/>
      <c r="G28" s="5"/>
      <c r="H28" s="85">
        <v>1296.5</v>
      </c>
      <c r="I28" s="99"/>
    </row>
    <row r="29" spans="2:9" s="97" customFormat="1" ht="30" customHeight="1" x14ac:dyDescent="0.25">
      <c r="B29" s="141">
        <v>3231</v>
      </c>
      <c r="C29" s="141">
        <v>3227</v>
      </c>
      <c r="D29" s="141"/>
      <c r="E29" s="55" t="s">
        <v>114</v>
      </c>
      <c r="F29" s="41"/>
      <c r="G29" s="5"/>
      <c r="H29" s="85">
        <v>93993.76</v>
      </c>
      <c r="I29" s="99"/>
    </row>
    <row r="30" spans="2:9" s="97" customFormat="1" ht="30" customHeight="1" x14ac:dyDescent="0.25">
      <c r="B30" s="141">
        <v>3232</v>
      </c>
      <c r="C30" s="141"/>
      <c r="D30" s="141"/>
      <c r="E30" s="55" t="s">
        <v>115</v>
      </c>
      <c r="F30" s="41"/>
      <c r="G30" s="5"/>
      <c r="H30" s="85">
        <v>229276.72</v>
      </c>
      <c r="I30" s="99"/>
    </row>
    <row r="31" spans="2:9" s="97" customFormat="1" ht="30" customHeight="1" x14ac:dyDescent="0.25">
      <c r="B31" s="141">
        <v>3233</v>
      </c>
      <c r="C31" s="141"/>
      <c r="D31" s="141"/>
      <c r="E31" s="55" t="s">
        <v>116</v>
      </c>
      <c r="F31" s="41"/>
      <c r="G31" s="5"/>
      <c r="H31" s="85">
        <v>90596.57</v>
      </c>
      <c r="I31" s="99"/>
    </row>
    <row r="32" spans="2:9" s="97" customFormat="1" ht="30" customHeight="1" x14ac:dyDescent="0.25">
      <c r="B32" s="141">
        <v>3234</v>
      </c>
      <c r="C32" s="141"/>
      <c r="D32" s="141"/>
      <c r="E32" s="55" t="s">
        <v>117</v>
      </c>
      <c r="F32" s="41"/>
      <c r="G32" s="5"/>
      <c r="H32" s="85">
        <v>48747.38</v>
      </c>
      <c r="I32" s="99"/>
    </row>
    <row r="33" spans="2:9" s="97" customFormat="1" ht="30" customHeight="1" x14ac:dyDescent="0.25">
      <c r="B33" s="141">
        <v>3235</v>
      </c>
      <c r="C33" s="141"/>
      <c r="D33" s="141"/>
      <c r="E33" s="55" t="s">
        <v>118</v>
      </c>
      <c r="F33" s="41"/>
      <c r="G33" s="5"/>
      <c r="H33" s="85">
        <v>1252777.82</v>
      </c>
      <c r="I33" s="99"/>
    </row>
    <row r="34" spans="2:9" s="97" customFormat="1" ht="30" customHeight="1" x14ac:dyDescent="0.25">
      <c r="B34" s="141">
        <v>3236</v>
      </c>
      <c r="C34" s="141"/>
      <c r="D34" s="141"/>
      <c r="E34" s="55" t="s">
        <v>119</v>
      </c>
      <c r="F34" s="41"/>
      <c r="G34" s="5"/>
      <c r="H34" s="85">
        <v>46470.91</v>
      </c>
      <c r="I34" s="99"/>
    </row>
    <row r="35" spans="2:9" s="97" customFormat="1" ht="30" customHeight="1" x14ac:dyDescent="0.25">
      <c r="B35" s="141">
        <v>3237</v>
      </c>
      <c r="C35" s="141"/>
      <c r="D35" s="141"/>
      <c r="E35" s="55" t="s">
        <v>120</v>
      </c>
      <c r="F35" s="41"/>
      <c r="G35" s="5"/>
      <c r="H35" s="85">
        <v>816544.44</v>
      </c>
      <c r="I35" s="99"/>
    </row>
    <row r="36" spans="2:9" s="97" customFormat="1" ht="30" customHeight="1" x14ac:dyDescent="0.25">
      <c r="B36" s="141">
        <v>3238</v>
      </c>
      <c r="C36" s="141"/>
      <c r="D36" s="141"/>
      <c r="E36" s="55" t="s">
        <v>121</v>
      </c>
      <c r="F36" s="41"/>
      <c r="G36" s="5"/>
      <c r="H36" s="85">
        <v>549111.63</v>
      </c>
      <c r="I36" s="99"/>
    </row>
    <row r="37" spans="2:9" s="97" customFormat="1" ht="30" customHeight="1" x14ac:dyDescent="0.25">
      <c r="B37" s="141">
        <v>3239</v>
      </c>
      <c r="C37" s="141"/>
      <c r="D37" s="141"/>
      <c r="E37" s="55" t="s">
        <v>122</v>
      </c>
      <c r="F37" s="41"/>
      <c r="G37" s="5"/>
      <c r="H37" s="85">
        <v>321534.93</v>
      </c>
      <c r="I37" s="99"/>
    </row>
    <row r="38" spans="2:9" s="97" customFormat="1" ht="30" customHeight="1" x14ac:dyDescent="0.25">
      <c r="B38" s="141">
        <v>3291</v>
      </c>
      <c r="C38" s="141"/>
      <c r="D38" s="141"/>
      <c r="E38" s="55" t="s">
        <v>160</v>
      </c>
      <c r="F38" s="41"/>
      <c r="G38" s="5"/>
      <c r="H38" s="85">
        <v>1299.29</v>
      </c>
      <c r="I38" s="99"/>
    </row>
    <row r="39" spans="2:9" s="97" customFormat="1" ht="30" customHeight="1" x14ac:dyDescent="0.25">
      <c r="B39" s="141">
        <v>3292</v>
      </c>
      <c r="C39" s="141"/>
      <c r="D39" s="141"/>
      <c r="E39" s="55" t="s">
        <v>125</v>
      </c>
      <c r="F39" s="41"/>
      <c r="G39" s="5"/>
      <c r="H39" s="85">
        <v>81677.61</v>
      </c>
      <c r="I39" s="99"/>
    </row>
    <row r="40" spans="2:9" s="97" customFormat="1" ht="30" customHeight="1" x14ac:dyDescent="0.25">
      <c r="B40" s="141">
        <v>3293</v>
      </c>
      <c r="C40" s="141"/>
      <c r="D40" s="141"/>
      <c r="E40" s="55" t="s">
        <v>126</v>
      </c>
      <c r="F40" s="41"/>
      <c r="G40" s="5"/>
      <c r="H40" s="85">
        <v>59300.43</v>
      </c>
      <c r="I40" s="99"/>
    </row>
    <row r="41" spans="2:9" s="97" customFormat="1" ht="30" customHeight="1" x14ac:dyDescent="0.25">
      <c r="B41" s="141">
        <v>3294</v>
      </c>
      <c r="C41" s="141"/>
      <c r="D41" s="141"/>
      <c r="E41" s="55" t="s">
        <v>127</v>
      </c>
      <c r="F41" s="41"/>
      <c r="G41" s="5"/>
      <c r="H41" s="85">
        <v>17070.77</v>
      </c>
      <c r="I41" s="99"/>
    </row>
    <row r="42" spans="2:9" s="97" customFormat="1" ht="30" customHeight="1" x14ac:dyDescent="0.25">
      <c r="B42" s="141">
        <v>3295</v>
      </c>
      <c r="C42" s="141"/>
      <c r="D42" s="141"/>
      <c r="E42" s="55" t="s">
        <v>128</v>
      </c>
      <c r="F42" s="41"/>
      <c r="G42" s="5"/>
      <c r="H42" s="85">
        <v>11710.89</v>
      </c>
      <c r="I42" s="99"/>
    </row>
    <row r="43" spans="2:9" s="97" customFormat="1" ht="30" customHeight="1" x14ac:dyDescent="0.25">
      <c r="B43" s="141">
        <v>3296</v>
      </c>
      <c r="C43" s="141"/>
      <c r="D43" s="141"/>
      <c r="E43" s="55" t="s">
        <v>129</v>
      </c>
      <c r="F43" s="41"/>
      <c r="G43" s="5"/>
      <c r="H43" s="85">
        <v>7069.14</v>
      </c>
      <c r="I43" s="99"/>
    </row>
    <row r="44" spans="2:9" s="97" customFormat="1" ht="30" customHeight="1" x14ac:dyDescent="0.25">
      <c r="B44" s="141">
        <v>3299</v>
      </c>
      <c r="C44" s="141"/>
      <c r="D44" s="141"/>
      <c r="E44" s="55" t="s">
        <v>124</v>
      </c>
      <c r="F44" s="41"/>
      <c r="G44" s="5"/>
      <c r="H44" s="85">
        <v>542.44000000000005</v>
      </c>
      <c r="I44" s="99"/>
    </row>
    <row r="45" spans="2:9" ht="30" customHeight="1" x14ac:dyDescent="0.25">
      <c r="B45" s="134">
        <v>34</v>
      </c>
      <c r="C45" s="134"/>
      <c r="D45" s="134"/>
      <c r="E45" s="96" t="s">
        <v>130</v>
      </c>
      <c r="F45" s="95">
        <v>16341</v>
      </c>
      <c r="G45" s="77">
        <v>16341</v>
      </c>
      <c r="H45" s="83">
        <f>SUM(H46:H48)</f>
        <v>6255.4199999999992</v>
      </c>
      <c r="I45" s="93">
        <f>+H45/G45*100</f>
        <v>38.280521387919954</v>
      </c>
    </row>
    <row r="46" spans="2:9" s="97" customFormat="1" ht="30" customHeight="1" x14ac:dyDescent="0.25">
      <c r="B46" s="141">
        <v>3431</v>
      </c>
      <c r="C46" s="141"/>
      <c r="D46" s="141"/>
      <c r="E46" s="55" t="s">
        <v>132</v>
      </c>
      <c r="F46" s="41"/>
      <c r="G46" s="5"/>
      <c r="H46" s="85">
        <v>5224.03</v>
      </c>
      <c r="I46" s="99"/>
    </row>
    <row r="47" spans="2:9" s="97" customFormat="1" ht="30" customHeight="1" x14ac:dyDescent="0.25">
      <c r="B47" s="141">
        <v>3432</v>
      </c>
      <c r="C47" s="141"/>
      <c r="D47" s="141"/>
      <c r="E47" s="55" t="s">
        <v>133</v>
      </c>
      <c r="F47" s="41"/>
      <c r="G47" s="5"/>
      <c r="H47" s="85">
        <v>998.53</v>
      </c>
      <c r="I47" s="99"/>
    </row>
    <row r="48" spans="2:9" s="97" customFormat="1" ht="30" customHeight="1" x14ac:dyDescent="0.25">
      <c r="B48" s="141">
        <v>3433</v>
      </c>
      <c r="C48" s="141"/>
      <c r="D48" s="141"/>
      <c r="E48" s="55" t="s">
        <v>134</v>
      </c>
      <c r="F48" s="41"/>
      <c r="G48" s="5"/>
      <c r="H48" s="85">
        <v>32.86</v>
      </c>
      <c r="I48" s="99"/>
    </row>
    <row r="49" spans="2:9" ht="30" customHeight="1" x14ac:dyDescent="0.25">
      <c r="B49" s="134">
        <v>38</v>
      </c>
      <c r="C49" s="134"/>
      <c r="D49" s="134"/>
      <c r="E49" s="96" t="s">
        <v>138</v>
      </c>
      <c r="F49" s="95">
        <v>8654</v>
      </c>
      <c r="G49" s="77">
        <v>8654</v>
      </c>
      <c r="H49" s="83">
        <f>SUM(H50:H52)</f>
        <v>0</v>
      </c>
      <c r="I49" s="93">
        <f>+H49/G49*100</f>
        <v>0</v>
      </c>
    </row>
    <row r="50" spans="2:9" s="97" customFormat="1" ht="30" customHeight="1" x14ac:dyDescent="0.25">
      <c r="B50" s="141">
        <v>3831</v>
      </c>
      <c r="C50" s="141"/>
      <c r="D50" s="141"/>
      <c r="E50" s="55" t="s">
        <v>139</v>
      </c>
      <c r="F50" s="41"/>
      <c r="G50" s="5"/>
      <c r="H50" s="85">
        <v>0</v>
      </c>
      <c r="I50" s="99"/>
    </row>
    <row r="51" spans="2:9" s="97" customFormat="1" ht="30" customHeight="1" x14ac:dyDescent="0.25">
      <c r="B51" s="141">
        <v>3833</v>
      </c>
      <c r="C51" s="141"/>
      <c r="D51" s="141"/>
      <c r="E51" s="55" t="s">
        <v>140</v>
      </c>
      <c r="F51" s="41"/>
      <c r="G51" s="5"/>
      <c r="H51" s="85">
        <v>0</v>
      </c>
      <c r="I51" s="99"/>
    </row>
    <row r="52" spans="2:9" s="97" customFormat="1" ht="30" customHeight="1" x14ac:dyDescent="0.25">
      <c r="B52" s="141">
        <v>3834</v>
      </c>
      <c r="C52" s="141"/>
      <c r="D52" s="141"/>
      <c r="E52" s="55" t="s">
        <v>141</v>
      </c>
      <c r="F52" s="41"/>
      <c r="G52" s="5"/>
      <c r="H52" s="85">
        <v>0</v>
      </c>
      <c r="I52" s="99"/>
    </row>
    <row r="53" spans="2:9" ht="30" customHeight="1" x14ac:dyDescent="0.25">
      <c r="B53" s="134">
        <v>41</v>
      </c>
      <c r="C53" s="134"/>
      <c r="D53" s="134"/>
      <c r="E53" s="96" t="s">
        <v>7</v>
      </c>
      <c r="F53" s="95">
        <v>109762</v>
      </c>
      <c r="G53" s="77">
        <v>109762</v>
      </c>
      <c r="H53" s="83">
        <f>SUM(H54:H56)</f>
        <v>0</v>
      </c>
      <c r="I53" s="93">
        <f>+H53/G53*100</f>
        <v>0</v>
      </c>
    </row>
    <row r="54" spans="2:9" s="97" customFormat="1" ht="30" customHeight="1" x14ac:dyDescent="0.25">
      <c r="B54" s="141">
        <v>4111</v>
      </c>
      <c r="C54" s="141"/>
      <c r="D54" s="141"/>
      <c r="E54" s="55" t="s">
        <v>41</v>
      </c>
      <c r="F54" s="41"/>
      <c r="G54" s="5"/>
      <c r="H54" s="85">
        <v>0</v>
      </c>
      <c r="I54" s="99"/>
    </row>
    <row r="55" spans="2:9" s="97" customFormat="1" ht="30" customHeight="1" x14ac:dyDescent="0.25">
      <c r="B55" s="141">
        <v>4123</v>
      </c>
      <c r="C55" s="141"/>
      <c r="D55" s="141"/>
      <c r="E55" s="55" t="s">
        <v>143</v>
      </c>
      <c r="F55" s="41"/>
      <c r="G55" s="5"/>
      <c r="H55" s="85">
        <v>0</v>
      </c>
      <c r="I55" s="99"/>
    </row>
    <row r="56" spans="2:9" s="97" customFormat="1" ht="30" customHeight="1" x14ac:dyDescent="0.25">
      <c r="B56" s="141">
        <v>4124</v>
      </c>
      <c r="C56" s="141"/>
      <c r="D56" s="141"/>
      <c r="E56" s="55" t="s">
        <v>176</v>
      </c>
      <c r="F56" s="41"/>
      <c r="G56" s="5"/>
      <c r="H56" s="85">
        <v>0</v>
      </c>
      <c r="I56" s="99"/>
    </row>
    <row r="57" spans="2:9" ht="30" customHeight="1" x14ac:dyDescent="0.25">
      <c r="B57" s="134">
        <v>42</v>
      </c>
      <c r="C57" s="134"/>
      <c r="D57" s="134"/>
      <c r="E57" s="96" t="s">
        <v>144</v>
      </c>
      <c r="F57" s="95">
        <v>1683265</v>
      </c>
      <c r="G57" s="77">
        <v>1683265</v>
      </c>
      <c r="H57" s="83">
        <f>SUM(H58:H64)</f>
        <v>1371207.01</v>
      </c>
      <c r="I57" s="93">
        <f>+H57/G57*100</f>
        <v>81.461149016940297</v>
      </c>
    </row>
    <row r="58" spans="2:9" s="97" customFormat="1" ht="30" customHeight="1" x14ac:dyDescent="0.25">
      <c r="B58" s="141">
        <v>4212</v>
      </c>
      <c r="C58" s="141"/>
      <c r="D58" s="141"/>
      <c r="E58" s="55" t="s">
        <v>146</v>
      </c>
      <c r="F58" s="41"/>
      <c r="G58" s="5"/>
      <c r="H58" s="85">
        <v>204863.55</v>
      </c>
      <c r="I58" s="99"/>
    </row>
    <row r="59" spans="2:9" s="97" customFormat="1" ht="30" customHeight="1" x14ac:dyDescent="0.25">
      <c r="B59" s="141">
        <v>4221</v>
      </c>
      <c r="C59" s="141"/>
      <c r="D59" s="141"/>
      <c r="E59" s="55" t="s">
        <v>95</v>
      </c>
      <c r="F59" s="41"/>
      <c r="G59" s="5"/>
      <c r="H59" s="85">
        <v>218195.22</v>
      </c>
      <c r="I59" s="99"/>
    </row>
    <row r="60" spans="2:9" s="97" customFormat="1" ht="30" customHeight="1" x14ac:dyDescent="0.25">
      <c r="B60" s="141">
        <v>4222</v>
      </c>
      <c r="C60" s="141"/>
      <c r="D60" s="141"/>
      <c r="E60" s="55" t="s">
        <v>148</v>
      </c>
      <c r="F60" s="41"/>
      <c r="G60" s="5"/>
      <c r="H60" s="85">
        <v>38365.25</v>
      </c>
      <c r="I60" s="99"/>
    </row>
    <row r="61" spans="2:9" s="97" customFormat="1" ht="30" customHeight="1" x14ac:dyDescent="0.25">
      <c r="B61" s="141">
        <v>4223</v>
      </c>
      <c r="C61" s="141"/>
      <c r="D61" s="141"/>
      <c r="E61" s="55" t="s">
        <v>149</v>
      </c>
      <c r="F61" s="41"/>
      <c r="G61" s="5"/>
      <c r="H61" s="85">
        <v>4859.8</v>
      </c>
      <c r="I61" s="99"/>
    </row>
    <row r="62" spans="2:9" s="97" customFormat="1" ht="30" customHeight="1" x14ac:dyDescent="0.25">
      <c r="B62" s="141">
        <v>4225</v>
      </c>
      <c r="C62" s="141"/>
      <c r="D62" s="141"/>
      <c r="E62" s="55" t="s">
        <v>150</v>
      </c>
      <c r="F62" s="41"/>
      <c r="G62" s="5"/>
      <c r="H62" s="85">
        <v>604929.28000000003</v>
      </c>
      <c r="I62" s="99"/>
    </row>
    <row r="63" spans="2:9" s="97" customFormat="1" ht="30" customHeight="1" x14ac:dyDescent="0.25">
      <c r="B63" s="141">
        <v>4231</v>
      </c>
      <c r="C63" s="141"/>
      <c r="D63" s="141"/>
      <c r="E63" s="55" t="s">
        <v>97</v>
      </c>
      <c r="F63" s="41"/>
      <c r="G63" s="5"/>
      <c r="H63" s="85">
        <v>63392.66</v>
      </c>
      <c r="I63" s="99"/>
    </row>
    <row r="64" spans="2:9" s="97" customFormat="1" ht="30" customHeight="1" x14ac:dyDescent="0.25">
      <c r="B64" s="141">
        <v>4262</v>
      </c>
      <c r="C64" s="141"/>
      <c r="D64" s="141"/>
      <c r="E64" s="55" t="s">
        <v>159</v>
      </c>
      <c r="F64" s="41"/>
      <c r="G64" s="5"/>
      <c r="H64" s="85">
        <v>236601.25</v>
      </c>
      <c r="I64" s="99"/>
    </row>
    <row r="65" spans="2:9" ht="30" customHeight="1" x14ac:dyDescent="0.25">
      <c r="B65" s="134">
        <v>45</v>
      </c>
      <c r="C65" s="134"/>
      <c r="D65" s="134"/>
      <c r="E65" s="96" t="s">
        <v>153</v>
      </c>
      <c r="F65" s="95">
        <v>534139</v>
      </c>
      <c r="G65" s="77">
        <v>534139</v>
      </c>
      <c r="H65" s="83">
        <f>SUM(H66:H69)</f>
        <v>366264.1</v>
      </c>
      <c r="I65" s="93">
        <f>+H65/G65*100</f>
        <v>68.570933783153819</v>
      </c>
    </row>
    <row r="66" spans="2:9" s="97" customFormat="1" ht="30" customHeight="1" x14ac:dyDescent="0.25">
      <c r="B66" s="141">
        <v>4511</v>
      </c>
      <c r="C66" s="141"/>
      <c r="D66" s="141"/>
      <c r="E66" s="55" t="s">
        <v>154</v>
      </c>
      <c r="F66" s="41"/>
      <c r="G66" s="5"/>
      <c r="H66" s="85">
        <v>16437.5</v>
      </c>
      <c r="I66" s="99"/>
    </row>
    <row r="67" spans="2:9" s="97" customFormat="1" ht="30" customHeight="1" x14ac:dyDescent="0.25">
      <c r="B67" s="141">
        <v>4521</v>
      </c>
      <c r="C67" s="141"/>
      <c r="D67" s="141"/>
      <c r="E67" s="55" t="s">
        <v>155</v>
      </c>
      <c r="F67" s="41"/>
      <c r="G67" s="5"/>
      <c r="H67" s="85">
        <v>7632.63</v>
      </c>
      <c r="I67" s="99"/>
    </row>
    <row r="68" spans="2:9" s="97" customFormat="1" ht="30" customHeight="1" x14ac:dyDescent="0.25">
      <c r="B68" s="141">
        <v>4531</v>
      </c>
      <c r="C68" s="141"/>
      <c r="D68" s="141"/>
      <c r="E68" s="55" t="s">
        <v>156</v>
      </c>
      <c r="F68" s="41"/>
      <c r="G68" s="5"/>
      <c r="H68" s="85">
        <v>74614.31</v>
      </c>
      <c r="I68" s="99"/>
    </row>
    <row r="69" spans="2:9" s="97" customFormat="1" ht="30" customHeight="1" x14ac:dyDescent="0.25">
      <c r="B69" s="141">
        <v>4541</v>
      </c>
      <c r="C69" s="141"/>
      <c r="D69" s="141"/>
      <c r="E69" s="55" t="s">
        <v>158</v>
      </c>
      <c r="F69" s="41"/>
      <c r="G69" s="5"/>
      <c r="H69" s="85">
        <v>267579.65999999997</v>
      </c>
      <c r="I69" s="99"/>
    </row>
    <row r="70" spans="2:9" ht="30" customHeight="1" x14ac:dyDescent="0.25">
      <c r="B70" s="142">
        <v>51</v>
      </c>
      <c r="C70" s="143"/>
      <c r="D70" s="144"/>
      <c r="E70" s="96" t="s">
        <v>177</v>
      </c>
      <c r="F70" s="95">
        <v>39817</v>
      </c>
      <c r="G70" s="77">
        <v>39817</v>
      </c>
      <c r="H70" s="83">
        <f>+H71</f>
        <v>42714.74</v>
      </c>
      <c r="I70" s="93">
        <f>+H70/G70*100</f>
        <v>107.27764522691312</v>
      </c>
    </row>
    <row r="71" spans="2:9" ht="30" customHeight="1" x14ac:dyDescent="0.25">
      <c r="B71" s="135">
        <v>32</v>
      </c>
      <c r="C71" s="136"/>
      <c r="D71" s="137"/>
      <c r="E71" s="96" t="s">
        <v>14</v>
      </c>
      <c r="F71" s="95">
        <v>39817</v>
      </c>
      <c r="G71" s="77">
        <v>39817</v>
      </c>
      <c r="H71" s="83">
        <f>+H72</f>
        <v>42714.74</v>
      </c>
      <c r="I71" s="93">
        <f>+H71/G71*100</f>
        <v>107.27764522691312</v>
      </c>
    </row>
    <row r="72" spans="2:9" ht="30" customHeight="1" x14ac:dyDescent="0.25">
      <c r="B72" s="138">
        <v>3211</v>
      </c>
      <c r="C72" s="139"/>
      <c r="D72" s="140"/>
      <c r="E72" s="54" t="s">
        <v>40</v>
      </c>
      <c r="F72" s="41"/>
      <c r="G72" s="5"/>
      <c r="H72" s="85">
        <v>42714.74</v>
      </c>
      <c r="I72" s="99"/>
    </row>
    <row r="73" spans="2:9" ht="38.25" x14ac:dyDescent="0.25">
      <c r="B73" s="142">
        <v>71</v>
      </c>
      <c r="C73" s="143"/>
      <c r="D73" s="144"/>
      <c r="E73" s="96" t="s">
        <v>178</v>
      </c>
      <c r="F73" s="95">
        <v>1327</v>
      </c>
      <c r="G73" s="77">
        <v>1327</v>
      </c>
      <c r="H73" s="83">
        <f>+H74</f>
        <v>39677.72</v>
      </c>
      <c r="I73" s="93">
        <f>+H73/G73*100</f>
        <v>2990.0316503391109</v>
      </c>
    </row>
    <row r="74" spans="2:9" ht="30" customHeight="1" x14ac:dyDescent="0.25">
      <c r="B74" s="135">
        <v>32</v>
      </c>
      <c r="C74" s="136"/>
      <c r="D74" s="137"/>
      <c r="E74" s="96" t="s">
        <v>14</v>
      </c>
      <c r="F74" s="95">
        <v>1327</v>
      </c>
      <c r="G74" s="77">
        <v>1327</v>
      </c>
      <c r="H74" s="83">
        <f>+H75</f>
        <v>39677.72</v>
      </c>
      <c r="I74" s="93">
        <f>+H74/G74*100</f>
        <v>2990.0316503391109</v>
      </c>
    </row>
    <row r="75" spans="2:9" ht="30" customHeight="1" x14ac:dyDescent="0.25">
      <c r="B75" s="138">
        <v>3232</v>
      </c>
      <c r="C75" s="139"/>
      <c r="D75" s="140"/>
      <c r="E75" s="55" t="s">
        <v>115</v>
      </c>
      <c r="F75" s="41"/>
      <c r="G75" s="5"/>
      <c r="H75" s="85">
        <v>39677.72</v>
      </c>
      <c r="I75" s="99"/>
    </row>
    <row r="78" spans="2:9" x14ac:dyDescent="0.25">
      <c r="B78" s="42"/>
      <c r="C78" s="42"/>
      <c r="D78" s="42"/>
      <c r="E78" s="42"/>
      <c r="F78" s="42"/>
      <c r="G78" s="42"/>
      <c r="H78" s="42"/>
      <c r="I78" s="42"/>
    </row>
    <row r="79" spans="2:9" x14ac:dyDescent="0.25">
      <c r="B79" s="42"/>
      <c r="C79" s="42"/>
      <c r="D79" s="42"/>
      <c r="E79" s="42"/>
      <c r="F79" s="42"/>
      <c r="G79" s="42"/>
      <c r="H79" s="42"/>
      <c r="I79" s="42"/>
    </row>
    <row r="80" spans="2:9" x14ac:dyDescent="0.25">
      <c r="B80" s="42"/>
      <c r="C80" s="42"/>
      <c r="D80" s="42"/>
      <c r="E80" s="42"/>
      <c r="F80" s="42"/>
      <c r="G80" s="42"/>
      <c r="H80" s="42"/>
      <c r="I80" s="42"/>
    </row>
  </sheetData>
  <mergeCells count="72">
    <mergeCell ref="B4:I4"/>
    <mergeCell ref="B6:E6"/>
    <mergeCell ref="B7:E7"/>
    <mergeCell ref="B2:I2"/>
    <mergeCell ref="B12:D12"/>
    <mergeCell ref="B8:D8"/>
    <mergeCell ref="B11:D11"/>
    <mergeCell ref="B10:D10"/>
    <mergeCell ref="B9:D9"/>
    <mergeCell ref="B15:D15"/>
    <mergeCell ref="B13:D13"/>
    <mergeCell ref="B16:D16"/>
    <mergeCell ref="B14:D14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1:D51"/>
    <mergeCell ref="B52:D52"/>
    <mergeCell ref="B53:D53"/>
    <mergeCell ref="B54:D54"/>
    <mergeCell ref="B46:D46"/>
    <mergeCell ref="B47:D47"/>
    <mergeCell ref="B48:D48"/>
    <mergeCell ref="B49:D49"/>
    <mergeCell ref="B50:D50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74:D74"/>
    <mergeCell ref="B75:D75"/>
    <mergeCell ref="B66:D66"/>
    <mergeCell ref="B67:D67"/>
    <mergeCell ref="B68:D68"/>
    <mergeCell ref="B69:D69"/>
    <mergeCell ref="B70:D70"/>
    <mergeCell ref="B71:D71"/>
    <mergeCell ref="B72:D72"/>
    <mergeCell ref="B73:D73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rashoda'!Print_Area</vt:lpstr>
      <vt:lpstr>SAŽETAK!Print_Area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Gordana Đodan</cp:lastModifiedBy>
  <cp:lastPrinted>2023-08-24T12:14:57Z</cp:lastPrinted>
  <dcterms:created xsi:type="dcterms:W3CDTF">2022-08-12T12:51:27Z</dcterms:created>
  <dcterms:modified xsi:type="dcterms:W3CDTF">2024-03-28T09:47:44Z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